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3176" tabRatio="859" firstSheet="10" activeTab="20"/>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17">'ИП + источники'!$A$1:$AO$67</definedName>
    <definedName name="_xlnm.Print_Area" localSheetId="20">'Корректировка НВВ'!$A$1:$R$54</definedName>
    <definedName name="_xlnm.Print_Area" localSheetId="5">'Общие сведения'!$E$7:$H$162</definedName>
  </definedNames>
  <calcPr calcId="145621"/>
</workbook>
</file>

<file path=xl/calcChain.xml><?xml version="1.0" encoding="utf-8"?>
<calcChain xmlns="http://schemas.openxmlformats.org/spreadsheetml/2006/main">
  <c r="E160" i="488" l="1"/>
  <c r="G160" i="488"/>
  <c r="A49" i="517" l="1"/>
  <c r="A46" i="517" l="1"/>
  <c r="A47" i="517"/>
  <c r="A48" i="517"/>
  <c r="A43" i="517" l="1"/>
  <c r="A44" i="517"/>
  <c r="A45" i="517"/>
  <c r="A39" i="517"/>
  <c r="A40" i="517"/>
  <c r="A41" i="517"/>
  <c r="A42" i="517"/>
  <c r="A35" i="517"/>
  <c r="A36" i="517"/>
  <c r="A37" i="517"/>
  <c r="A38"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AE598" i="225"/>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530" i="225"/>
  <c r="V530" i="225" s="1"/>
  <c r="V529" i="225"/>
  <c r="AG529" i="225"/>
  <c r="AR529" i="225" s="1"/>
  <c r="P529" i="225"/>
  <c r="AC529" i="225"/>
  <c r="Z529" i="225"/>
  <c r="AB529" i="225"/>
  <c r="X529" i="225"/>
  <c r="AM529" i="225"/>
  <c r="S529" i="225"/>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O529" i="225" l="1"/>
  <c r="AN529" i="225"/>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J533" i="225"/>
  <c r="AU533" i="225" s="1"/>
  <c r="AB533" i="225"/>
  <c r="T533" i="225"/>
  <c r="AI533" i="225"/>
  <c r="AT533" i="225" s="1"/>
  <c r="AA533" i="225"/>
  <c r="S533" i="225"/>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Y525" i="225" l="1"/>
  <c r="AN534" i="225"/>
  <c r="AN533" i="225"/>
  <c r="AO533" i="225"/>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36" i="225" l="1"/>
  <c r="AO525" i="225"/>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12" i="225"/>
  <c r="AO546"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AN547" i="225" l="1"/>
  <c r="R547" i="225"/>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AN552" i="225" l="1"/>
  <c r="R552" i="225"/>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K549" i="225"/>
  <c r="AV549" i="225" s="1"/>
  <c r="AD549" i="225"/>
  <c r="AO549" i="225" s="1"/>
  <c r="AE549" i="225"/>
  <c r="AP549" i="225" s="1"/>
  <c r="A556" i="225"/>
  <c r="T555" i="225"/>
  <c r="AD555" i="225"/>
  <c r="V569" i="225"/>
  <c r="V559" i="225"/>
  <c r="AF549" i="225"/>
  <c r="AQ549" i="225" s="1"/>
  <c r="AJ549" i="225"/>
  <c r="AU549" i="225" s="1"/>
  <c r="AH549" i="225"/>
  <c r="AS549" i="225" s="1"/>
  <c r="Y413" i="225"/>
  <c r="X414" i="225"/>
  <c r="R558" i="225"/>
  <c r="O569" i="225"/>
  <c r="AN549" i="225" l="1"/>
  <c r="Q560" i="225"/>
  <c r="Q559" i="225" s="1"/>
  <c r="R559" i="225" s="1"/>
  <c r="AL560" i="225"/>
  <c r="AW560" i="225" s="1"/>
  <c r="AG560" i="225"/>
  <c r="AR560" i="225" s="1"/>
  <c r="AK560" i="225"/>
  <c r="AV560" i="225" s="1"/>
  <c r="S560" i="225"/>
  <c r="AN560" i="225" s="1"/>
  <c r="AH560" i="225"/>
  <c r="AS560" i="225" s="1"/>
  <c r="AJ560" i="225"/>
  <c r="AU560" i="225" s="1"/>
  <c r="AI560" i="225"/>
  <c r="AT560" i="225" s="1"/>
  <c r="T556" i="225"/>
  <c r="AD556" i="225"/>
  <c r="A557" i="225"/>
  <c r="AF560" i="225"/>
  <c r="AQ560" i="225" s="1"/>
  <c r="AE560" i="225"/>
  <c r="AP560" i="225" s="1"/>
  <c r="Z413" i="225"/>
  <c r="Y414" i="225"/>
  <c r="R560" i="225" l="1"/>
  <c r="R569" i="225" s="1"/>
  <c r="Q569" i="225"/>
  <c r="AL559" i="225"/>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T584" i="225" l="1"/>
  <c r="S584" i="225"/>
  <c r="T579" i="225"/>
  <c r="S579" i="225"/>
  <c r="AN579" i="225" s="1"/>
  <c r="P584" i="225"/>
  <c r="O584" i="225"/>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<sst xmlns="http://schemas.openxmlformats.org/spreadsheetml/2006/main" count="7723" uniqueCount="2638">
  <si>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</si>
  <si>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</si>
  <si>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</si>
  <si>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</si>
  <si>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</si>
  <si>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</si>
  <si>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</si>
  <si>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</si>
  <si>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</si>
  <si>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</si>
  <si>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</si>
  <si>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</si>
  <si>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</si>
  <si>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</si>
  <si>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</si>
  <si>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</si>
  <si>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</si>
  <si>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</si>
  <si>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</si>
  <si>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</si>
  <si>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</si>
  <si>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</si>
  <si>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</si>
  <si>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</si>
  <si>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</si>
  <si>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</si>
  <si>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</si>
  <si>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</si>
  <si>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</si>
  <si>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</si>
  <si>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</si>
  <si>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</si>
  <si>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</si>
  <si>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</si>
  <si>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</si>
  <si>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</si>
  <si>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</si>
  <si>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</si>
  <si>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</si>
  <si>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</si>
  <si>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</si>
  <si>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</si>
  <si>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</si>
  <si>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</si>
  <si>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</si>
  <si>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</si>
  <si>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</si>
  <si>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</si>
  <si>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</si>
  <si>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</si>
  <si>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</si>
  <si>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</si>
  <si>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</si>
  <si>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</si>
  <si>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</si>
  <si>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</si>
  <si>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</si>
  <si>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</si>
  <si>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</si>
  <si>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</si>
  <si>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</si>
  <si>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</si>
  <si>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</si>
  <si>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</si>
  <si>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</si>
  <si>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</si>
  <si>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</si>
  <si>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</si>
  <si>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</si>
  <si>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</si>
  <si>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</si>
  <si>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</si>
  <si>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</si>
  <si>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</si>
  <si>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</si>
  <si>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</si>
  <si>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</si>
  <si>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</si>
  <si>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</si>
  <si>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</si>
  <si>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</si>
  <si>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</si>
  <si>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</si>
  <si>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</si>
  <si>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</si>
  <si>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</si>
  <si>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</si>
  <si>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</si>
  <si>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</si>
  <si>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</si>
  <si>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</si>
  <si>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</si>
  <si>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</si>
  <si>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</si>
  <si>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</si>
  <si>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</si>
  <si>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</si>
  <si>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</si>
  <si>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</si>
  <si>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</si>
  <si>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</si>
  <si>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</si>
  <si>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</si>
  <si>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</si>
  <si>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</si>
  <si>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</si>
  <si>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</si>
  <si>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</si>
  <si>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</si>
  <si>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</si>
  <si>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</si>
  <si>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</si>
  <si>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</si>
  <si>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</si>
  <si>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</si>
  <si>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</si>
  <si>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</si>
  <si>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</si>
  <si>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</si>
  <si>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</si>
  <si>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</si>
  <si>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</si>
  <si>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</si>
  <si>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</si>
  <si>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</si>
  <si>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</si>
  <si>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</si>
  <si>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</si>
  <si>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</si>
  <si>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</si>
  <si>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</si>
  <si>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</si>
  <si>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</si>
  <si>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</si>
  <si>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</si>
  <si>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</si>
  <si>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</si>
  <si>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</si>
  <si>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</si>
  <si>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</si>
  <si>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</si>
  <si>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</si>
  <si>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</si>
  <si>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</si>
  <si>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</si>
  <si>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</si>
  <si>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</si>
  <si>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</si>
  <si>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</si>
  <si>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</si>
  <si>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</si>
  <si>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</si>
  <si>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</si>
  <si>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</si>
  <si>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</si>
  <si>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</si>
  <si>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</si>
  <si>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</si>
  <si>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</si>
  <si>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</si>
  <si>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</si>
  <si>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</si>
  <si>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</si>
  <si>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</si>
  <si>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</si>
  <si>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</si>
  <si>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</si>
  <si>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</si>
  <si>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</si>
  <si>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</si>
  <si>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</si>
  <si>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</si>
  <si>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</si>
  <si>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</si>
  <si>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</si>
  <si>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</si>
  <si>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</si>
  <si>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</si>
  <si>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</si>
  <si>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</si>
  <si>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</si>
  <si>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</si>
  <si>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</si>
  <si>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</si>
  <si>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</si>
  <si>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</si>
  <si>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</si>
  <si>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</si>
  <si>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</si>
  <si>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</si>
  <si>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</si>
  <si>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</si>
  <si>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</si>
  <si>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</si>
  <si>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</si>
  <si>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</si>
  <si>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</si>
  <si>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</si>
  <si>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</si>
  <si>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</si>
  <si>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</si>
  <si>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</si>
  <si>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</si>
  <si>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</si>
  <si>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</si>
  <si>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</si>
  <si>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</si>
  <si>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</si>
  <si>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</si>
  <si>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</si>
  <si>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</si>
  <si>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</si>
  <si>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</si>
  <si>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</si>
  <si>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</si>
  <si>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</si>
  <si>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</si>
  <si>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</si>
  <si>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</si>
  <si>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</si>
  <si>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</si>
  <si>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</si>
  <si>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</si>
  <si>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</si>
  <si>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</si>
  <si>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</si>
  <si>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</si>
  <si>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</si>
  <si>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</si>
  <si>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</si>
  <si>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</si>
  <si>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</si>
  <si>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</si>
  <si>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</si>
  <si>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</si>
  <si>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</si>
  <si>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</si>
  <si>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</si>
  <si>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</si>
  <si>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</si>
  <si>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</si>
  <si>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</si>
  <si>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</si>
  <si>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</si>
  <si>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</si>
  <si>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</si>
  <si>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</si>
  <si>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</si>
  <si>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</si>
  <si>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</si>
  <si>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</si>
  <si>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</si>
  <si>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</si>
  <si>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</si>
  <si>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</si>
  <si>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</si>
  <si>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</si>
  <si>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</si>
  <si>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</si>
  <si>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</si>
  <si>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</si>
  <si>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</si>
  <si>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</si>
  <si>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</si>
  <si>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</si>
  <si>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</si>
  <si>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</si>
  <si>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</si>
  <si>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</si>
  <si>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</si>
  <si>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</si>
  <si>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</si>
  <si>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</si>
  <si>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</si>
  <si>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</si>
  <si>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</si>
  <si>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</si>
  <si>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</si>
  <si>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</si>
  <si>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</si>
  <si>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</si>
  <si>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</si>
  <si>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</si>
  <si>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</si>
  <si>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</si>
  <si>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</si>
  <si>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</si>
  <si>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</si>
  <si>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</si>
  <si>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</si>
  <si>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</si>
  <si>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</si>
  <si>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</si>
  <si>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</si>
  <si>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</si>
  <si>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</si>
  <si>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</si>
  <si>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</si>
  <si>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</si>
  <si>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</si>
  <si>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</si>
  <si>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</si>
  <si>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</si>
  <si>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</si>
  <si>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</si>
  <si>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</si>
  <si>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</si>
  <si>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</si>
  <si>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</si>
  <si>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</si>
  <si>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</si>
  <si>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</si>
  <si>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</si>
  <si>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</si>
  <si>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</si>
  <si>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</si>
  <si>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</si>
  <si>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</si>
  <si>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</si>
  <si>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</si>
  <si>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</si>
  <si>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</si>
  <si>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</si>
  <si>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</si>
  <si>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</si>
  <si>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</si>
  <si>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</si>
  <si>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</si>
  <si>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</si>
  <si>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</si>
  <si>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</si>
  <si>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</si>
  <si>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</si>
  <si>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</si>
  <si>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</si>
  <si>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</si>
  <si>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</si>
  <si>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</si>
  <si>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</si>
  <si>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</si>
  <si>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</si>
  <si>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</si>
  <si>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</si>
  <si>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</si>
  <si>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</si>
  <si>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</si>
  <si>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</si>
  <si>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</si>
  <si>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</si>
  <si>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</si>
  <si>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</si>
  <si>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</si>
  <si>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</si>
  <si>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</si>
  <si>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</si>
  <si>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</si>
  <si>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</si>
  <si>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</si>
  <si>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</si>
  <si>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</si>
  <si>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</si>
  <si>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</si>
  <si>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</si>
  <si>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</si>
  <si>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</si>
  <si>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</si>
  <si>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</si>
  <si>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</si>
  <si>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</si>
  <si>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</si>
  <si>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</si>
  <si>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</si>
  <si>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</si>
  <si>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</si>
  <si>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</si>
  <si>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</si>
  <si>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</si>
  <si>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</si>
  <si>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</si>
  <si>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</si>
  <si>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</si>
  <si>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</si>
  <si>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</si>
  <si>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</si>
  <si>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</si>
  <si>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</si>
  <si>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</si>
  <si>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</si>
  <si>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</si>
  <si>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</si>
  <si>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</si>
  <si>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</si>
  <si>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</si>
  <si>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</si>
  <si>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</si>
  <si>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</si>
  <si>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</si>
  <si>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</si>
  <si>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</si>
  <si>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</si>
  <si>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</si>
  <si>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</si>
  <si>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</si>
  <si>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</si>
  <si>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</si>
  <si>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</si>
  <si>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</si>
  <si>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</si>
  <si>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</si>
  <si>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</si>
  <si>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</si>
  <si>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</si>
  <si>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</si>
  <si>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</si>
  <si>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</si>
  <si>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</si>
  <si>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</si>
  <si>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</si>
  <si>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</si>
  <si>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</si>
  <si>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</si>
  <si>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</si>
  <si>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</si>
  <si>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</si>
  <si>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</si>
  <si>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</si>
  <si>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</si>
  <si>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</si>
  <si>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</si>
  <si>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</si>
  <si>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</si>
  <si>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</si>
  <si>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</si>
  <si>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</si>
  <si>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</si>
  <si>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</si>
  <si>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</si>
  <si>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</si>
  <si>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</si>
  <si>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</si>
  <si>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</si>
  <si>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</si>
  <si>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</si>
  <si>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</si>
  <si>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</si>
  <si>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</si>
  <si>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</si>
  <si>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</si>
  <si>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</si>
  <si>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</si>
  <si>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</si>
  <si>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</si>
  <si>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</si>
  <si>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</si>
  <si>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</si>
  <si>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</si>
  <si>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</si>
  <si>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</si>
  <si>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</si>
  <si>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</si>
  <si>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</si>
  <si>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</si>
  <si>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</si>
  <si>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</si>
  <si>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</si>
  <si>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</si>
  <si>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</si>
  <si>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</si>
  <si>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</si>
  <si>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</si>
  <si>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</si>
  <si>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</si>
  <si>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</si>
  <si>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</si>
  <si>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</si>
  <si>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</si>
  <si>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</si>
  <si>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</si>
  <si>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</si>
  <si>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</si>
  <si>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</si>
  <si>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</si>
  <si>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</si>
  <si>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</si>
  <si>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</si>
  <si>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</si>
  <si>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</si>
  <si>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</si>
  <si>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</si>
  <si>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</si>
  <si>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</si>
  <si>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</si>
  <si>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</si>
  <si>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</si>
  <si>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</si>
  <si>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</si>
  <si>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</si>
  <si>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</si>
  <si>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</si>
  <si>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</si>
  <si>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</si>
  <si>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</si>
  <si>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</si>
  <si>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</si>
  <si>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</si>
  <si>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</si>
  <si>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</si>
  <si>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</si>
  <si>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</si>
  <si>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</si>
  <si>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</si>
  <si>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</si>
  <si>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</si>
  <si>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</si>
  <si>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</si>
  <si>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</si>
  <si>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</si>
  <si>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</si>
  <si>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</si>
  <si>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</si>
  <si>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</si>
  <si>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</si>
  <si>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</si>
  <si>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</si>
  <si>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</si>
  <si>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</si>
  <si>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</si>
  <si>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</si>
  <si>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</si>
  <si>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</si>
  <si>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</si>
  <si>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</si>
  <si>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</si>
  <si>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</si>
  <si>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</si>
  <si>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</si>
  <si>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</si>
  <si>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</si>
  <si>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</si>
  <si>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</si>
  <si>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</si>
  <si>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</si>
  <si>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</si>
  <si>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</si>
  <si>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</si>
  <si>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</si>
  <si>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</si>
  <si>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</si>
  <si>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</si>
  <si>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</si>
  <si>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</si>
  <si>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</si>
  <si>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</si>
  <si>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</si>
  <si>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</si>
  <si>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</si>
  <si>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</si>
  <si>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</si>
  <si>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</si>
  <si>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</si>
  <si>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</si>
  <si>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</si>
  <si>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</si>
  <si>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</si>
  <si>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</si>
  <si>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</si>
  <si>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</si>
  <si>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</si>
  <si>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</si>
  <si>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</si>
  <si>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</si>
  <si>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</si>
  <si>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</si>
  <si>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</si>
  <si>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</si>
  <si>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</si>
  <si>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</si>
  <si>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</si>
  <si>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</si>
  <si>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</si>
  <si>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</si>
  <si>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</si>
  <si>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</si>
  <si>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</si>
  <si>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</si>
  <si>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</si>
  <si>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</si>
  <si>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</si>
  <si>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</si>
  <si>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</si>
  <si>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</si>
  <si>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</si>
  <si>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</si>
  <si>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</si>
  <si>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</si>
  <si>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</si>
  <si>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</si>
  <si>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</si>
  <si>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</si>
  <si>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</si>
  <si>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</si>
  <si>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</si>
  <si>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</si>
  <si>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</si>
  <si>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</si>
  <si>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</si>
  <si>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</si>
  <si>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</si>
  <si>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</si>
  <si>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</si>
  <si>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</si>
  <si>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</si>
  <si>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</si>
  <si>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</si>
  <si>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</si>
  <si>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</si>
  <si>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</si>
  <si>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</si>
  <si>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</si>
  <si>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</si>
  <si>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</si>
  <si>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</si>
  <si>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</si>
  <si>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</si>
  <si>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</si>
  <si>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</si>
  <si>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</si>
  <si>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</si>
  <si>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</si>
  <si>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</si>
  <si>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</si>
  <si>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</si>
  <si>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</si>
  <si>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</si>
  <si>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</si>
  <si>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</si>
  <si>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</si>
  <si>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</si>
  <si>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</si>
  <si>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</si>
  <si>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</si>
  <si>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</si>
  <si>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</si>
  <si>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</si>
  <si>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</si>
  <si>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</si>
  <si>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</si>
  <si>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</si>
  <si>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</si>
  <si>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</si>
  <si>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</si>
  <si>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</si>
  <si>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</si>
  <si>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</si>
  <si>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</si>
  <si>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</si>
  <si>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</si>
  <si>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</si>
  <si>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</si>
  <si>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</si>
  <si>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</si>
  <si>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</si>
  <si>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</si>
  <si>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</si>
  <si>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</si>
  <si>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</si>
  <si>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</si>
  <si>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</si>
  <si>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</si>
  <si>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</si>
  <si>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</si>
  <si>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</si>
  <si>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</si>
  <si>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</si>
  <si>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</si>
  <si>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</si>
  <si>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</si>
  <si>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</si>
  <si>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</si>
  <si>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</si>
  <si>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</si>
  <si>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</si>
  <si>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</si>
  <si>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</si>
  <si>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</si>
  <si>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</si>
  <si>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</si>
  <si>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</si>
  <si>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</si>
  <si>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</si>
  <si>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</si>
  <si>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</si>
  <si>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</si>
  <si>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</si>
  <si>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</si>
  <si>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</si>
  <si>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</si>
  <si>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</si>
  <si>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</si>
  <si>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</si>
  <si>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</si>
  <si>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</si>
  <si>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</si>
  <si>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</si>
  <si>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</si>
  <si>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</si>
  <si>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</si>
  <si>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</si>
  <si>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</si>
  <si>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</si>
  <si>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</si>
  <si>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</si>
  <si>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</si>
  <si>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</si>
  <si>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</si>
  <si>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</si>
  <si>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</si>
  <si>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</si>
  <si>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</si>
  <si>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</si>
  <si>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</si>
  <si>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</si>
  <si>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</si>
  <si>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</si>
  <si>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</si>
  <si>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</si>
  <si>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</si>
  <si>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</si>
  <si>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</si>
  <si>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</si>
  <si>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</si>
  <si>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</si>
  <si>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</si>
  <si>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</si>
  <si>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</si>
  <si>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</si>
  <si>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</si>
  <si>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</si>
  <si>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</si>
  <si>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</si>
  <si>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</si>
  <si>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</si>
  <si>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</si>
  <si>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</si>
  <si>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</si>
  <si>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</si>
  <si>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</si>
  <si>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</si>
  <si>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</si>
  <si>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</si>
  <si>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</si>
  <si>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</si>
  <si>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</si>
  <si>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</si>
  <si>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</si>
  <si>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</si>
  <si>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</si>
  <si>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</si>
  <si>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</si>
  <si>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</si>
  <si>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</si>
  <si>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</si>
  <si>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</si>
  <si>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</si>
  <si>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</si>
  <si>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</si>
  <si>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</si>
  <si>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</si>
  <si>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</si>
  <si>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</si>
  <si>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</si>
  <si>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</si>
  <si>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</si>
  <si>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</si>
  <si>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</si>
  <si>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</si>
  <si>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</si>
  <si>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</si>
  <si>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</si>
  <si>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</si>
  <si>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</si>
  <si>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</si>
  <si>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</si>
  <si>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</si>
  <si>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</si>
  <si>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</si>
  <si>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</si>
  <si>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</si>
  <si>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</si>
  <si>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</si>
  <si>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</si>
  <si>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</si>
  <si>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</si>
  <si>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</si>
  <si>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</si>
  <si>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</si>
  <si>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</si>
  <si>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</si>
  <si>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</si>
  <si>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</si>
  <si>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</si>
  <si>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</si>
  <si>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</si>
  <si>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</si>
  <si>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</si>
  <si>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</si>
  <si>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</si>
  <si>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</si>
  <si>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</si>
  <si>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</si>
  <si>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</si>
  <si>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</si>
  <si>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</si>
  <si>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</si>
  <si>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</si>
  <si>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</si>
  <si>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</si>
  <si>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</si>
  <si>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</si>
  <si>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</si>
  <si>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</si>
  <si>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</si>
  <si>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</si>
  <si>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</si>
  <si>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</si>
  <si>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</si>
  <si>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</si>
  <si>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</si>
  <si>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</si>
  <si>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</si>
  <si>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</si>
  <si>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</si>
  <si>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</si>
  <si>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</si>
  <si>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</si>
  <si>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</si>
  <si>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</si>
  <si>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</si>
  <si>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</si>
  <si>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</si>
  <si>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</si>
  <si>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</si>
  <si>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</si>
  <si>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</si>
  <si>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</si>
  <si>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</si>
  <si>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</si>
  <si>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</si>
  <si>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</si>
  <si>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</si>
  <si>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</si>
  <si>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</si>
  <si>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</si>
  <si>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</si>
  <si>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</si>
  <si>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</si>
  <si>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</si>
  <si>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</si>
  <si>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</si>
  <si>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</si>
  <si>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</si>
  <si>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</si>
  <si>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</si>
  <si>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</si>
  <si>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</si>
  <si>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</si>
  <si>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</si>
  <si>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</si>
  <si>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</si>
  <si>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</si>
  <si>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</si>
  <si>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</si>
  <si>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</si>
  <si>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</si>
  <si>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</si>
  <si>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</si>
  <si>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</si>
  <si>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</si>
  <si>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</si>
  <si>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</si>
  <si>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</si>
  <si>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</si>
  <si>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</si>
  <si>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</si>
  <si>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</si>
  <si>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</si>
  <si>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</si>
  <si>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</si>
  <si>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</si>
  <si>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</si>
  <si>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</si>
  <si>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</si>
  <si>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</si>
  <si>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</si>
  <si>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</si>
  <si>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</si>
  <si>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</si>
  <si>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</si>
  <si>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</si>
  <si>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</si>
  <si>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</si>
  <si>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</si>
  <si>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</si>
  <si>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</si>
  <si>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</si>
  <si>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</si>
  <si>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</si>
  <si>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</si>
  <si>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</si>
  <si>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</si>
  <si>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</si>
  <si>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</si>
  <si>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</si>
  <si>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</si>
  <si>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</si>
  <si>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</si>
  <si>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</si>
  <si>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</si>
  <si>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</si>
  <si>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</si>
  <si>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</si>
  <si>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</si>
  <si>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</si>
  <si>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</si>
  <si>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</si>
  <si>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</si>
  <si>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</si>
  <si>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</si>
  <si>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</si>
  <si>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</si>
  <si>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</si>
  <si>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</si>
  <si>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</si>
  <si>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</si>
  <si>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</si>
  <si>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</si>
  <si>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</si>
  <si>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</si>
  <si>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</si>
  <si>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</si>
  <si>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</si>
  <si>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</si>
  <si>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</si>
  <si>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</si>
  <si>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</si>
  <si>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</si>
  <si>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</si>
  <si>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</si>
  <si>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</si>
  <si>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</si>
  <si>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</si>
  <si>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</si>
  <si>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</si>
  <si>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</si>
  <si>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</si>
  <si>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</si>
  <si>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</si>
  <si>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</si>
  <si>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</si>
  <si>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</si>
  <si>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</si>
  <si>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</si>
  <si>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</si>
  <si>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</si>
  <si>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</si>
  <si>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</si>
  <si>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</si>
  <si>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</si>
  <si>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</si>
  <si>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</si>
  <si>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</si>
  <si>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</si>
  <si>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</si>
  <si>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</si>
  <si>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</si>
  <si>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</si>
  <si>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</si>
  <si>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</si>
  <si>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</si>
  <si>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</si>
  <si>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</si>
  <si>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</si>
  <si>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</si>
  <si>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</si>
  <si>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</si>
  <si>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</si>
  <si>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</si>
  <si>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</si>
  <si>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</si>
  <si>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</si>
  <si>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</si>
  <si>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</si>
  <si>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</si>
  <si>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</si>
  <si>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</si>
  <si>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</si>
  <si>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</si>
  <si>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</si>
  <si>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</si>
  <si>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</si>
  <si>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</si>
  <si>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</si>
  <si>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</si>
  <si>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</si>
  <si>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</si>
  <si>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</si>
  <si>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</si>
  <si>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</si>
  <si>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</si>
  <si>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</si>
  <si>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</si>
  <si>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</si>
  <si>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</si>
  <si>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</si>
  <si>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</si>
  <si>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</si>
  <si>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</si>
  <si>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</si>
  <si>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</si>
  <si>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</si>
  <si>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</si>
  <si>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</si>
  <si>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</si>
  <si>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</si>
  <si>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</si>
  <si>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</si>
  <si>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</si>
  <si>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</si>
  <si>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</si>
  <si>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</si>
  <si>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</si>
  <si>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</si>
  <si>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</si>
  <si>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</si>
  <si>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</si>
  <si>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</si>
  <si>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</si>
  <si>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</si>
  <si>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</si>
  <si>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</si>
  <si>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</si>
  <si>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</si>
  <si>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</si>
  <si>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</si>
  <si>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</si>
  <si>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</si>
  <si>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</si>
  <si>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</si>
  <si>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</si>
  <si>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</si>
  <si>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</si>
  <si>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</si>
  <si>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</si>
  <si>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</si>
  <si>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</si>
  <si>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</si>
  <si>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</si>
  <si>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</si>
  <si>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</si>
  <si>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</si>
  <si>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</si>
  <si>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</si>
  <si>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</si>
  <si>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</si>
  <si>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</si>
  <si>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</si>
  <si>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</si>
  <si>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</si>
  <si>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</si>
  <si>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</si>
  <si>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</si>
  <si>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</si>
  <si>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</si>
  <si>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</si>
  <si>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</si>
  <si>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</si>
  <si>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</si>
  <si>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</si>
  <si>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</si>
  <si>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</si>
  <si>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</si>
  <si>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</si>
  <si>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</si>
  <si>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</si>
  <si>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</si>
  <si>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</si>
  <si>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</si>
  <si>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</si>
  <si>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</si>
  <si>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</si>
  <si>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</si>
  <si>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</si>
  <si>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</si>
  <si>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</si>
  <si>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</si>
  <si>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</si>
  <si>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</si>
  <si>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</si>
  <si>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</si>
  <si>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</si>
  <si>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</si>
  <si>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</si>
  <si>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</si>
  <si>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</si>
  <si>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</si>
  <si>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</si>
  <si>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</si>
  <si>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</si>
  <si>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</si>
  <si>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</si>
  <si>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</si>
  <si>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</si>
  <si>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</si>
  <si>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</si>
  <si>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</si>
  <si>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</si>
  <si>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</si>
  <si>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</si>
  <si>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</si>
  <si>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</si>
  <si>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</si>
  <si>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</si>
  <si>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</si>
  <si>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</si>
  <si>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</si>
  <si>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</si>
  <si>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</si>
  <si>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</si>
  <si>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</si>
  <si>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</si>
  <si>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</si>
  <si>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</si>
  <si>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</si>
  <si>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</si>
  <si>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</si>
  <si>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</si>
  <si>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</si>
  <si>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</si>
  <si>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</si>
  <si>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</si>
  <si>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</si>
  <si>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</si>
  <si>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</si>
  <si>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</si>
  <si>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</si>
  <si>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</si>
  <si>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</si>
  <si>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</si>
  <si>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</si>
  <si>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</si>
  <si>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</si>
  <si>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</si>
  <si>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</si>
  <si>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</si>
  <si>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</si>
  <si>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</si>
  <si>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</si>
  <si>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</si>
  <si>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</si>
  <si>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</si>
  <si>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</si>
  <si>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</si>
  <si>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</si>
  <si>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</si>
  <si>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</si>
  <si>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</si>
  <si>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</si>
  <si>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</si>
  <si>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</si>
  <si>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</si>
  <si>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</si>
  <si>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</si>
  <si>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</si>
  <si>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</si>
  <si>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</si>
  <si>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</si>
  <si>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</si>
  <si>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</si>
  <si>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</si>
  <si>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</si>
  <si>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</si>
  <si>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</si>
  <si>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</si>
  <si>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</si>
  <si>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</si>
  <si>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</si>
  <si>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</si>
  <si>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</si>
  <si>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</si>
  <si>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</si>
  <si>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</si>
  <si>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</si>
  <si>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</si>
  <si>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</si>
  <si>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</si>
  <si>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</si>
  <si>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</si>
  <si>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</si>
  <si>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</si>
  <si>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</si>
  <si>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</si>
  <si>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</si>
  <si>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</si>
  <si>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</si>
  <si>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</si>
  <si>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</si>
  <si>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</si>
  <si>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</si>
  <si>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</si>
  <si>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</si>
  <si>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</si>
  <si>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</si>
  <si>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</si>
  <si>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</si>
  <si>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</si>
  <si>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</si>
  <si>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</si>
  <si>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</si>
  <si>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</si>
  <si>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</si>
  <si>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</si>
  <si>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</si>
  <si>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</si>
  <si>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</si>
  <si>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</si>
  <si>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</si>
  <si>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</si>
  <si>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</si>
  <si>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</si>
  <si>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</si>
  <si>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</si>
  <si>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</si>
  <si>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</si>
  <si>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</si>
  <si>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</si>
  <si>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</si>
  <si>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</si>
  <si>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</si>
  <si>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</si>
  <si>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</si>
  <si>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</si>
  <si>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</si>
  <si>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</si>
  <si>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</si>
  <si>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</si>
  <si>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</si>
  <si>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</si>
  <si>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</si>
  <si>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</si>
  <si>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</si>
  <si>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</si>
  <si>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</si>
  <si>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</si>
  <si>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</si>
  <si>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</si>
  <si>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</si>
  <si>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</si>
  <si>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</si>
  <si>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</si>
  <si>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</si>
  <si>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</si>
  <si>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</si>
  <si>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</si>
  <si>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</si>
  <si>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</si>
  <si>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</si>
  <si>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</si>
  <si>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</si>
  <si>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</si>
  <si>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</si>
  <si>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</si>
  <si>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</si>
  <si>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</si>
  <si>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</si>
  <si>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</si>
  <si>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</si>
  <si>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</si>
  <si>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</si>
  <si>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</si>
  <si>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</si>
  <si>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</si>
  <si>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</si>
  <si>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</si>
  <si>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</si>
  <si>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</si>
  <si>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</si>
  <si>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</si>
  <si>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</si>
  <si>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</si>
  <si>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</si>
  <si>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</si>
  <si>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</si>
  <si>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</si>
  <si>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</si>
  <si>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</si>
  <si>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</si>
  <si>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</si>
  <si>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</si>
  <si>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</si>
  <si>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</si>
  <si>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</si>
  <si>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</si>
  <si>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</si>
  <si>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</si>
  <si>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</si>
  <si>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</si>
  <si>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</si>
  <si>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</si>
  <si>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</si>
  <si>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</si>
  <si>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</si>
  <si>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</si>
  <si>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</si>
  <si>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</si>
  <si>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</si>
  <si>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</si>
  <si>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</si>
  <si>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</si>
  <si>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</si>
  <si>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</si>
  <si>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</si>
  <si>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</si>
  <si>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</si>
  <si>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</si>
  <si>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</si>
  <si>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</si>
  <si>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</si>
  <si>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</si>
  <si>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</si>
  <si>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</si>
  <si>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</si>
  <si>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</si>
  <si>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</si>
  <si>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</si>
  <si>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</si>
  <si>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</si>
  <si>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</si>
  <si>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</si>
  <si>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</si>
  <si>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</si>
  <si>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</si>
  <si>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</si>
  <si>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</si>
  <si>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</si>
  <si>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</si>
  <si>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</si>
  <si>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</si>
  <si>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</si>
  <si>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</si>
  <si>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</si>
  <si>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</si>
  <si>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</si>
  <si>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</si>
  <si>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</si>
  <si>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</si>
  <si>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</si>
  <si>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</si>
  <si>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</si>
  <si>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</si>
  <si>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</si>
  <si>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</si>
  <si>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</si>
  <si>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</si>
  <si>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</si>
  <si>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</si>
  <si>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</si>
  <si>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</si>
  <si>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</si>
  <si>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</si>
  <si>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</si>
  <si>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</si>
  <si>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</si>
  <si>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</si>
  <si>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</si>
  <si>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</si>
  <si>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</si>
  <si>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</si>
  <si>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</si>
  <si>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</si>
  <si>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</si>
  <si>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</si>
  <si>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</si>
  <si>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</si>
  <si>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</si>
  <si>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</si>
  <si>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</si>
  <si>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</si>
  <si>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</si>
  <si>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</si>
  <si>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</si>
  <si>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</si>
  <si>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</si>
  <si>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</si>
  <si>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</si>
  <si>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</si>
  <si>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</si>
  <si>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</si>
  <si>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</si>
  <si>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</si>
  <si>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</si>
  <si>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</si>
  <si>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</si>
  <si>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</si>
  <si>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</si>
  <si>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</si>
  <si>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</si>
  <si>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</si>
  <si>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</si>
  <si>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</si>
  <si>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</si>
  <si>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</si>
  <si>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</si>
  <si>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</si>
  <si>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</si>
  <si>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</si>
  <si>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</si>
  <si>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</si>
  <si>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</si>
  <si>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</si>
  <si>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</si>
  <si>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</si>
  <si>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</si>
  <si>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</si>
  <si>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</si>
  <si>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</si>
  <si>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</si>
  <si>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</si>
  <si>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</si>
  <si>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</si>
  <si>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</si>
  <si>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</si>
  <si>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</si>
  <si>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</si>
  <si>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</si>
  <si>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</si>
  <si>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</si>
  <si>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</si>
  <si>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</si>
  <si>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</si>
  <si>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</si>
  <si>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</si>
  <si>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</si>
  <si>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</si>
  <si>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</si>
  <si>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</si>
  <si>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</si>
  <si>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</si>
  <si>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</si>
  <si>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</si>
  <si>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</si>
  <si>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</si>
  <si>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</si>
  <si>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</si>
  <si>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</si>
  <si>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</si>
  <si>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</si>
  <si>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</si>
  <si>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</si>
  <si>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</si>
  <si>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</si>
  <si>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</si>
  <si>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</si>
  <si>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</si>
  <si>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</si>
  <si>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</si>
  <si>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</si>
  <si>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</si>
  <si>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</si>
  <si>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</si>
  <si>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</si>
  <si>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</si>
  <si>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</si>
  <si>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</si>
  <si>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</si>
  <si>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</si>
  <si>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</si>
  <si>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</si>
  <si>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</si>
  <si>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</si>
  <si>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</si>
  <si>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</si>
  <si>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</si>
  <si>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</si>
  <si>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</si>
  <si>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</si>
  <si>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</si>
  <si>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</si>
  <si>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</si>
  <si>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</si>
  <si>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</si>
  <si>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</si>
  <si>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</si>
  <si>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</si>
  <si>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</si>
  <si>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</si>
  <si>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</si>
  <si>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</si>
  <si>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</si>
  <si>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</si>
  <si>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</si>
  <si>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</si>
  <si>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</si>
  <si>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</si>
  <si>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</si>
  <si>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</si>
  <si>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</si>
  <si>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</si>
  <si>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</si>
  <si>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</si>
  <si>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</si>
  <si>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</si>
  <si>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</si>
  <si>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</si>
  <si>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</si>
  <si>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</si>
  <si>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</si>
  <si>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</si>
  <si>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</si>
  <si>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</si>
  <si>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</si>
  <si>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</si>
  <si>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</si>
  <si>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</si>
  <si>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</si>
  <si>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</si>
  <si>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</si>
  <si>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</si>
  <si>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</si>
  <si>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</si>
  <si>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</si>
  <si>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</si>
  <si>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</si>
  <si>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</si>
  <si>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</si>
  <si>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</si>
  <si>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</si>
  <si>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</si>
  <si>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</si>
  <si>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</si>
  <si>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</si>
  <si>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</si>
  <si>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</si>
  <si>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</si>
  <si>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</si>
  <si>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</si>
  <si>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</si>
  <si>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</si>
  <si>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</si>
  <si>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</si>
  <si>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</si>
  <si>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</si>
  <si>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</si>
  <si>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</si>
  <si>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</si>
  <si>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</si>
  <si>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</si>
  <si>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</si>
  <si>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</si>
  <si>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</si>
  <si>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</si>
  <si>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</si>
  <si>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</si>
  <si>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</si>
  <si>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</si>
  <si>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</si>
  <si>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</si>
  <si>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</si>
  <si>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</si>
  <si>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</si>
  <si>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</si>
  <si>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</si>
  <si>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</si>
  <si>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</si>
  <si>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</si>
  <si>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</si>
  <si>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</si>
  <si>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</si>
  <si>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</si>
  <si>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</si>
  <si>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</si>
  <si>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</si>
  <si>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</si>
  <si>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</si>
  <si>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</si>
  <si>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</si>
  <si>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</si>
  <si>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</si>
  <si>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</si>
  <si>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</si>
  <si>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</si>
  <si>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</si>
  <si>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</si>
  <si>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</si>
  <si>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</si>
  <si>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</si>
  <si>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</si>
  <si>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</si>
  <si>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</si>
  <si>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</si>
  <si>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</si>
  <si>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</si>
  <si>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</si>
  <si>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</si>
  <si>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</si>
  <si>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</si>
  <si>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</si>
  <si>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</si>
  <si>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</si>
  <si>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</si>
  <si>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</si>
  <si>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</si>
  <si>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</si>
  <si>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</si>
  <si>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</si>
  <si>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</si>
  <si>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</si>
  <si>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</si>
  <si>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</si>
  <si>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</si>
  <si>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</si>
  <si>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</si>
  <si>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</si>
  <si>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</si>
  <si>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</si>
  <si>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</si>
  <si>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</si>
  <si>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</si>
  <si>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</si>
  <si>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</si>
  <si>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</si>
  <si>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</si>
  <si>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</si>
  <si>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</si>
  <si>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</si>
  <si>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</si>
  <si>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</si>
  <si>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</si>
  <si>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</si>
  <si>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</si>
  <si>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</si>
  <si>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</si>
  <si>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</si>
  <si>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</si>
  <si>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</si>
  <si>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</si>
  <si>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</si>
  <si>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</si>
  <si>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</si>
  <si>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</si>
  <si>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</si>
  <si>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</si>
  <si>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</si>
  <si>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</si>
  <si>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</si>
  <si>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</si>
  <si>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</si>
  <si>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</si>
  <si>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</si>
  <si>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</si>
  <si>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</si>
  <si>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</si>
  <si>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</si>
  <si>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</si>
  <si>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</si>
  <si>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</si>
  <si>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</si>
  <si>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</si>
  <si>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</si>
  <si>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</si>
  <si>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</si>
  <si>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</si>
  <si>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</si>
  <si>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</si>
  <si>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</si>
  <si>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</si>
  <si>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</si>
  <si>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</si>
  <si>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</si>
  <si>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</si>
  <si>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</si>
  <si>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</si>
  <si>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</si>
  <si>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</si>
  <si>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</si>
  <si>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</si>
  <si>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</si>
  <si>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</si>
  <si>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</si>
  <si>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</si>
  <si>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</si>
  <si>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</si>
  <si>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</si>
  <si>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</si>
  <si>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</si>
  <si>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</si>
  <si>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</si>
  <si>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</si>
  <si>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</si>
  <si>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</si>
  <si>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</si>
  <si>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</si>
  <si>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</si>
  <si>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</si>
  <si>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</si>
  <si>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</si>
  <si>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</si>
  <si>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</si>
  <si>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</si>
  <si>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</si>
  <si>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</si>
  <si>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</si>
  <si>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</si>
  <si>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</si>
  <si>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</si>
  <si>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</si>
  <si>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</si>
  <si>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</si>
  <si>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</si>
  <si>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</si>
  <si>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</si>
  <si>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</si>
  <si>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</si>
  <si>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</si>
  <si>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</si>
  <si>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</si>
  <si>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</si>
  <si>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</si>
  <si>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</si>
  <si>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</si>
  <si>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</si>
  <si>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</si>
  <si>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</si>
  <si>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</si>
  <si>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</si>
  <si>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</si>
  <si>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</si>
  <si>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</si>
  <si>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</si>
  <si>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</si>
  <si>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</si>
  <si>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</si>
  <si>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</si>
  <si>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</si>
  <si>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</si>
  <si>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</si>
  <si>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</si>
  <si>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</si>
  <si>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</si>
  <si>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</si>
  <si>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</si>
  <si>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</si>
  <si>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</si>
  <si>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</si>
  <si>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</si>
  <si>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</si>
  <si>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</si>
  <si>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</si>
  <si>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</si>
  <si>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</si>
  <si>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</si>
  <si>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</si>
  <si>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</si>
  <si>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</si>
  <si>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</si>
  <si>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</si>
  <si>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</si>
  <si>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</si>
  <si>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</si>
  <si>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</si>
  <si>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</si>
  <si>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</si>
  <si>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</si>
  <si>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</si>
  <si>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</si>
  <si>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</si>
  <si>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</si>
  <si>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</si>
  <si>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</si>
  <si>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</si>
  <si>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</si>
  <si>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</si>
  <si>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</si>
  <si>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</si>
  <si>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</si>
  <si>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</si>
  <si>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</si>
  <si>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</si>
  <si>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</si>
  <si>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</si>
  <si>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</si>
  <si>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</si>
  <si>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</si>
  <si>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</si>
  <si>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</si>
  <si>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</si>
  <si>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</si>
  <si>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</si>
  <si>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</si>
  <si>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</si>
  <si>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</si>
  <si>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</si>
  <si>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</si>
  <si>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</si>
  <si>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</si>
  <si>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</si>
  <si>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</si>
  <si>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</si>
  <si>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</si>
  <si>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</si>
  <si>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</si>
  <si>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</si>
  <si>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</si>
  <si>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</si>
  <si>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</si>
  <si>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</si>
  <si>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</si>
  <si>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</si>
  <si>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</si>
  <si>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</si>
  <si>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</si>
  <si>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</si>
  <si>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</si>
  <si>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</si>
  <si>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</si>
  <si>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</si>
  <si>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</si>
  <si>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</si>
  <si>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</si>
  <si>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</si>
  <si>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</si>
  <si>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</si>
  <si>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</si>
  <si>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</si>
  <si>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</si>
  <si>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</si>
  <si>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</si>
  <si>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</si>
  <si>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</si>
  <si>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</si>
  <si>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</si>
  <si>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</si>
  <si>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</si>
  <si>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</si>
  <si>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</si>
  <si>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</si>
  <si>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</si>
  <si>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</si>
  <si>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</si>
  <si>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</si>
  <si>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</si>
  <si>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</si>
  <si>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</si>
  <si>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</si>
  <si>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</si>
  <si>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</si>
  <si>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</si>
  <si>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</si>
  <si>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</si>
  <si>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</si>
  <si>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</si>
  <si>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</si>
  <si>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</si>
  <si>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</si>
  <si>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</si>
  <si>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</si>
  <si>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</si>
  <si>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</si>
  <si>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</si>
  <si>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</si>
  <si>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</si>
  <si>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</si>
  <si>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</si>
  <si>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</si>
  <si>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</si>
  <si>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</si>
  <si>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</si>
  <si>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</si>
  <si>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</si>
  <si>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</si>
  <si>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</si>
  <si>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</si>
  <si>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</si>
  <si>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</si>
  <si>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</si>
  <si>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</si>
  <si>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</si>
  <si>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</si>
  <si>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</si>
  <si>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</si>
  <si>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</si>
  <si>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</si>
  <si>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</si>
  <si>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</si>
  <si>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</si>
  <si>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</si>
  <si>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</si>
  <si>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</si>
  <si>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</si>
  <si>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</si>
  <si>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</si>
  <si>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</si>
  <si>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</si>
  <si>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</si>
  <si>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</si>
  <si>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</si>
  <si>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</si>
  <si>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</si>
  <si>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</si>
  <si>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</si>
  <si>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</si>
  <si>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</si>
  <si>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</si>
  <si>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</si>
  <si>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</si>
  <si>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</si>
  <si>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</si>
  <si>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</si>
  <si>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</si>
  <si>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</si>
  <si>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</si>
  <si>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</si>
  <si>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</si>
  <si>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</si>
  <si>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</si>
  <si>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</si>
  <si>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</si>
  <si>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</si>
  <si>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</si>
  <si>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</si>
  <si>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</si>
  <si>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</si>
  <si>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</si>
  <si>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</si>
  <si>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</si>
  <si>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</si>
  <si>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</si>
  <si>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</si>
  <si>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</si>
  <si>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</si>
  <si>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</si>
  <si>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</si>
  <si>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</si>
  <si>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</si>
  <si>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</si>
  <si>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</si>
  <si>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</si>
  <si>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</si>
  <si>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</si>
  <si>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</si>
  <si>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</si>
  <si>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</si>
  <si>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</si>
  <si>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</si>
  <si>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</si>
  <si>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</si>
  <si>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</si>
  <si>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</si>
  <si>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</si>
  <si>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</si>
  <si>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</si>
  <si>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</si>
  <si>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</si>
  <si>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</si>
  <si>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</si>
  <si>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</si>
  <si>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</si>
  <si>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</si>
  <si>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</si>
  <si>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</si>
  <si>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</si>
  <si>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</si>
  <si>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</si>
  <si>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</si>
  <si>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</si>
  <si>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</si>
  <si>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</si>
  <si>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</si>
  <si>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</si>
  <si>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</si>
  <si>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</si>
  <si>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</si>
  <si>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</si>
  <si>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</si>
  <si>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</si>
  <si>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</si>
  <si>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</si>
  <si>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</si>
  <si>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</si>
  <si>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</si>
  <si>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</si>
  <si>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</si>
  <si>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</si>
  <si>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</si>
  <si>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</si>
  <si>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</si>
  <si>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</si>
  <si>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</si>
  <si>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</si>
  <si>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</si>
  <si>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</si>
  <si>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</si>
  <si>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</si>
  <si>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</si>
  <si>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</si>
  <si>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</si>
  <si>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</si>
  <si>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</si>
  <si>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</si>
  <si>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</si>
  <si>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</si>
  <si>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</si>
  <si>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</si>
  <si>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</si>
  <si>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</si>
  <si>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</si>
  <si>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</si>
  <si>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</si>
  <si>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</si>
  <si>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</si>
  <si>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</si>
  <si>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</si>
  <si>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</si>
  <si>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</si>
  <si>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</si>
  <si>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</si>
  <si>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</si>
  <si>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</si>
  <si>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</si>
  <si>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</si>
  <si>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</si>
  <si>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</si>
  <si>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</si>
  <si>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</si>
  <si>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</si>
  <si>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</si>
  <si>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</si>
  <si>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</si>
  <si>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</si>
  <si>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</si>
  <si>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</si>
  <si>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</si>
  <si>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</si>
  <si>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</si>
  <si>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</si>
  <si>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</si>
  <si>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</si>
  <si>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</si>
  <si>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</si>
  <si>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</si>
  <si>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</si>
  <si>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</si>
  <si>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</si>
  <si>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</si>
  <si>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</si>
  <si>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</si>
  <si>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</si>
  <si>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</si>
  <si>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</si>
  <si>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</si>
  <si>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</si>
  <si>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</si>
  <si>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</si>
  <si>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</si>
  <si>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</si>
  <si>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</si>
  <si>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</si>
  <si>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</si>
  <si>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</si>
  <si>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</si>
  <si>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</si>
  <si>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</si>
  <si>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</si>
  <si>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</si>
  <si>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</si>
  <si>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</si>
  <si>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</si>
  <si>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</si>
  <si>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</si>
  <si>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</si>
  <si>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</si>
  <si>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</si>
  <si>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</si>
  <si>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</si>
  <si>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</si>
  <si>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</si>
  <si>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</si>
  <si>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</si>
  <si>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</si>
  <si>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</si>
  <si>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</si>
  <si>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</si>
  <si>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</si>
  <si>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</si>
  <si>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</si>
  <si>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</si>
  <si>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</si>
  <si>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</si>
  <si>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</si>
  <si>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</si>
  <si>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</si>
  <si>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</si>
  <si>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</si>
  <si>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</si>
  <si>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</si>
  <si>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</si>
  <si>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</si>
  <si>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</si>
  <si>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</si>
  <si>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</si>
  <si>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</si>
  <si>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</si>
  <si>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</si>
  <si>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</si>
  <si>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</si>
  <si>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</si>
  <si>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</si>
  <si>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</si>
  <si>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</si>
  <si>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</si>
  <si>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</si>
  <si>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</si>
  <si>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</si>
  <si>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</si>
  <si>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</si>
  <si>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</si>
  <si>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</si>
  <si>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</si>
  <si>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</si>
  <si>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</si>
  <si>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</si>
  <si>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</si>
  <si>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</si>
  <si>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</si>
  <si>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</si>
  <si>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</si>
  <si>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</si>
  <si>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</si>
  <si>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</si>
  <si>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</si>
  <si>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</si>
  <si>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</si>
  <si>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</si>
  <si>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</si>
  <si>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</si>
  <si>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</si>
  <si>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</si>
  <si>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</si>
  <si>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</si>
  <si>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</si>
  <si>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</si>
  <si>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</si>
  <si>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</si>
  <si>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</si>
  <si>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</si>
  <si>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</si>
  <si>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</si>
  <si>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</si>
  <si>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</si>
  <si>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</si>
  <si>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</si>
  <si>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</si>
  <si>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</si>
  <si>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</si>
  <si>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</si>
  <si>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</si>
  <si>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</si>
  <si>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</si>
  <si>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</si>
  <si>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</si>
  <si>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</si>
  <si>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</si>
  <si>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</si>
  <si>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</si>
  <si>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</si>
  <si>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</si>
  <si>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</si>
  <si>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</si>
  <si>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</si>
  <si>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</si>
  <si>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</si>
  <si>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</si>
  <si>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</si>
  <si>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</si>
  <si>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</si>
  <si>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</si>
  <si>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</si>
  <si>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</si>
  <si>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</si>
  <si>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</si>
  <si>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</si>
  <si>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</si>
  <si>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</si>
  <si>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</si>
  <si>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</si>
  <si>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</si>
  <si>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</si>
  <si>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</si>
  <si>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</si>
  <si>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</si>
  <si>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</si>
  <si>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</si>
  <si>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</si>
  <si>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</si>
  <si>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</si>
  <si>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</si>
  <si>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</si>
  <si>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</si>
  <si>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</si>
  <si>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</si>
  <si>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</si>
  <si>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</si>
  <si>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</si>
  <si>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</si>
  <si>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</si>
  <si>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</si>
  <si>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</si>
  <si>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</si>
  <si>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</si>
  <si>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</si>
  <si>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</si>
  <si>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</si>
  <si>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</si>
  <si>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</si>
  <si>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</si>
  <si>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</si>
  <si>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</si>
  <si>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</si>
  <si>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</si>
  <si>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</si>
  <si>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</si>
  <si>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</si>
  <si>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</si>
  <si>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</si>
  <si>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</si>
  <si>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</si>
  <si>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</si>
  <si>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</si>
  <si>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</si>
  <si>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</si>
  <si>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</si>
  <si>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</si>
  <si>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</si>
  <si>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</si>
  <si>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</si>
  <si>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</si>
  <si>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</si>
  <si>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</si>
  <si>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</si>
  <si>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</si>
  <si>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</si>
  <si>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</si>
  <si>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</si>
  <si>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</si>
  <si>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</si>
  <si>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</si>
  <si>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</si>
  <si>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</si>
  <si>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</si>
  <si>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</si>
  <si>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</si>
  <si>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</si>
  <si>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</si>
  <si>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</si>
  <si>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</si>
  <si>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</si>
  <si>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</si>
  <si>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</si>
  <si>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</si>
  <si>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</si>
  <si>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</si>
  <si>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</si>
  <si>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</si>
  <si>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</si>
  <si>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</si>
  <si>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</si>
  <si>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</si>
  <si>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</si>
  <si>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</si>
  <si>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</si>
  <si>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</si>
  <si>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</si>
  <si>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</si>
  <si>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</si>
  <si>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</si>
  <si>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</si>
  <si>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</si>
  <si>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</si>
  <si>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</si>
  <si>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</si>
  <si>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</si>
  <si>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</si>
  <si>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</si>
  <si>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</si>
  <si>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</si>
  <si>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</si>
  <si>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</si>
  <si>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</si>
  <si>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</si>
  <si>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</si>
  <si>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</si>
  <si>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</si>
  <si>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</si>
  <si>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</si>
  <si>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</si>
  <si>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</si>
  <si>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</si>
  <si>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</si>
  <si>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</si>
  <si>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</si>
  <si>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</si>
  <si>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</si>
  <si>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</si>
  <si>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</si>
  <si>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</si>
  <si>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</si>
  <si>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</si>
  <si>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</si>
  <si>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</si>
  <si>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</si>
  <si>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</si>
  <si>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</si>
  <si>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</si>
  <si>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</si>
  <si>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</si>
  <si>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</si>
  <si>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</si>
  <si>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</si>
  <si>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</si>
  <si>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</si>
  <si>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</si>
  <si>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</si>
  <si>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</si>
  <si>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</si>
  <si>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</si>
  <si>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</si>
  <si>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</si>
  <si>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</si>
  <si>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</si>
  <si>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</si>
  <si>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</si>
  <si>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</si>
  <si>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</si>
  <si>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</si>
  <si>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</si>
  <si>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</si>
  <si>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</si>
  <si>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</si>
  <si>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</si>
  <si>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</si>
  <si>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</si>
  <si>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</si>
  <si>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</si>
  <si>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</si>
  <si>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</si>
  <si>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</si>
  <si>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</si>
  <si>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</si>
  <si>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</si>
  <si>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</si>
  <si>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</si>
  <si>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</si>
  <si>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</si>
  <si>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</si>
  <si>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</si>
  <si>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</si>
  <si>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</si>
  <si>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</si>
  <si>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</si>
  <si>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</si>
  <si>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</si>
  <si>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</si>
  <si>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</si>
  <si>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</si>
  <si>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</si>
  <si>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</si>
  <si>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</si>
  <si>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</si>
  <si>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</si>
  <si>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</si>
  <si>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</si>
  <si>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</si>
  <si>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</si>
  <si>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</si>
  <si>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</si>
  <si>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</si>
  <si>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</si>
  <si>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</si>
  <si>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</si>
  <si>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</si>
  <si>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</si>
  <si>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</si>
  <si>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</si>
  <si>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</si>
  <si>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</si>
  <si>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</si>
  <si>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</si>
  <si>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</si>
  <si>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</si>
  <si>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</si>
  <si>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</si>
  <si>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</si>
  <si>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</si>
  <si>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</si>
  <si>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</si>
  <si>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</si>
  <si>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</si>
  <si>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</si>
  <si>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</si>
  <si>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</si>
  <si>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</si>
  <si>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</si>
  <si>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</si>
  <si>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</si>
  <si>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</si>
  <si>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</si>
  <si>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</si>
  <si>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</si>
  <si>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</si>
  <si>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</si>
  <si>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</si>
  <si>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</si>
  <si>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</si>
  <si>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</si>
  <si>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</si>
  <si>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</si>
  <si>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</si>
  <si>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</si>
  <si>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</si>
  <si>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</si>
  <si>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</si>
  <si>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</si>
  <si>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</si>
  <si>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</si>
  <si>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</si>
  <si>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</si>
  <si>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</si>
  <si>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</si>
  <si>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</si>
  <si>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</si>
  <si>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</si>
  <si>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</si>
  <si>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</si>
  <si>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</si>
  <si>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</si>
  <si>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</si>
  <si>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</si>
  <si>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</si>
  <si>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</si>
  <si>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</si>
  <si>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</si>
  <si>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</si>
  <si>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</si>
  <si>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</si>
  <si>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</si>
  <si>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</si>
  <si>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</si>
  <si>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</si>
  <si>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</si>
  <si>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</si>
  <si>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</si>
  <si>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</si>
  <si>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</si>
  <si>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</si>
  <si>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</si>
  <si>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</si>
  <si>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</si>
  <si>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</si>
  <si>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</si>
  <si>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</si>
  <si>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</si>
  <si>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</si>
  <si>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</si>
  <si>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</si>
  <si>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</si>
  <si>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</si>
  <si>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</si>
  <si>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</si>
  <si>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</si>
  <si>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</si>
  <si>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</si>
  <si>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</si>
  <si>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</si>
  <si>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</si>
  <si>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</si>
  <si>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</si>
  <si>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</si>
  <si>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</si>
  <si>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</si>
  <si>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</si>
  <si>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</si>
  <si>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</si>
  <si>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</si>
  <si>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</si>
  <si>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</si>
  <si>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433556 Ульяновская область, Мелекесский район, р.п.Новая Майна, ул. Микрорайон, д.8, офис 4</t>
  </si>
  <si>
    <t>+7(84 235)78-5-12</t>
  </si>
  <si>
    <t>rodnikmaina@mail.ru</t>
  </si>
  <si>
    <t>Генеральный директор</t>
  </si>
  <si>
    <t>ОБЩЕСТВО С ОГРАНИЧЕННОЙ ОТВЕТСТВЕННОСТЬЮ "РОДНИК"</t>
  </si>
  <si>
    <t>ООО "РОДНИК"</t>
  </si>
  <si>
    <t>1197325018450</t>
  </si>
  <si>
    <t>Производство (подъём / добыча) воды :: Транспортировка воды :: Сбыт (распределение) воды</t>
  </si>
  <si>
    <t>ХВС.73.31370460.0001</t>
  </si>
  <si>
    <t>Аушев Р.В.</t>
  </si>
  <si>
    <t>0 %</t>
  </si>
  <si>
    <t>Реконструкция, модернизация и развитие систем холодного водоснабжения и водоотведения муниципального образования "Новомайнское городское поселение" Мелекесского района Ульяновской области на 2021-2030 годы</t>
  </si>
  <si>
    <t>248-од</t>
  </si>
  <si>
    <t>11-Д</t>
  </si>
  <si>
    <t>Альмухаметова А.М.</t>
  </si>
  <si>
    <t>экономист</t>
  </si>
  <si>
    <t>8-84-235-78-6-32</t>
  </si>
  <si>
    <t>Концессионное соглашение в отношении объектов холодного водоснабжения и водоотведения муниципального образования "Новомайнское городское поселение" Мелекесского района Ульяновской области</t>
  </si>
  <si>
    <t>129-п</t>
  </si>
  <si>
    <t>852вх</t>
  </si>
  <si>
    <t>21-вс-854вх/2023</t>
  </si>
  <si>
    <t>Мизурева Н.Е.</t>
  </si>
  <si>
    <t xml:space="preserve">главный консультант отдела регулирования ЖКК </t>
  </si>
  <si>
    <t>8-8422-24-16-08</t>
  </si>
  <si>
    <t>11-д от 24.12.2020</t>
  </si>
  <si>
    <t>Водопроводные сети п.Щербаковка, р.п.Новая Майна,с.Верхний Мелекесс</t>
  </si>
  <si>
    <t>Предприятием предложены затраты на электроэнергию  на 2024 год в размере 2772,00 тыс. руб. Эксперты с предложением предприятия не согласны.
Приказом Агентства по регулированию цен  и тарифов Ульяновской области от 02.12.2021 № 129-п  установлен долгосрочный параметр регулирования тарифов: удельный расход электроэнергии -1,19 квтч/1м3, потери воды-3% в соответствии с концессионным соглашением.
Проанализировав представленный факт 2022 года (счета-фактуры на э/энергию), фактический среднесложившийся тариф на электроэнергию за 2022 год по данным предприятия составил -8,40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составит-9,74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1,19квтч/1м3*237,84 тыс. м3*9,74 руб./1квтч =2756,65тыс. руб.</t>
  </si>
  <si>
    <t xml:space="preserve">Предприятие предложило статью "Амортизация" на 2024 год в размере 549,05 тыс. руб.
Рассмотрены документы: инвентарные карточки, копия инвентарной книги , обороты 01 счет, обороты 02 счета. Эксперты с предложением не согласны.
Эксперты руководствовались положениями  Методических указаний по расчету регулируемых тарифов в сфере водоснабжения и водоотведения", утвержднных приказом ФСТ России от 27.12.2013 N 1746-э (ред. от 14.06.2023) :
п.28. Расходы на амортизацию основных средств и нематериальных активов для расчета тарифов определяются в соответствии с нормативными правовыми актами Российской Федерации, регулирующими отношения в сфере бухгалтерского учета. 
Результаты переоценки основных средств и нематериальных активов учитываются органом регулирования только в той части, в какой соответствующие амортизационные отчисления являются источником финансирования капитальных вложений в соответствии с инвестиционной программой регулируемой организации. 
Расходы на амортизацию основных средств и нематериальных активов для расчета тарифов определяются на уровне, равном сумме отношений стоимости амортизируемых активов регулируемой организации к сроку полезного использования таких активов, принадлежащих ей на праве собственности или на ином законном основании. 
При расчете экономически обоснованного размера амортизации на плановый период регулирования срок полезного использования активов и отнесение этих активов к соответствующей амортизационной группе определяются органами регулирования в соответствии с максимальными сроками полезного использования, установленными Классификацией основных средств, включаемых в амортизационные группы, утвержденной постановлением Правительства Российской Федерации от 1 января 2002 г. N 1 (Собрание законодательства Российской Федерации, 2002, N 1, ст. 52; 2020, N 1, ст. 104). 
</t>
  </si>
  <si>
    <t>Анализ представленных документов и расчетов показал, что предприятие включило в расчет расходы по амортизации ОС объекты, которые были реконструированы в 2022 и в 2023 годах в рамках Концессионного соглашения и Инвестиционной программы. Эксперты считают, что расчет предприятия необоснован: сокращен максимальный срок полезного использования основных средств, что является  нарушением вышеуказанного пункта Методических указаний для расчета размера амортизации на плановый период.
Таким образом, эксперты предлагают принять в расчет затраты по амортизации  на 2024 год с учетом максимального срока полезного использования согласно номеру амортизационной группы в инвентарных карточках учета основных средств. 
Таким образом, экперты предлагают признать экономически обоснованными расходами по статье "Амортизация ОС" на 2024 год в размере 108,65 тыс. руб.</t>
  </si>
  <si>
    <t>Предприятием предложены расходы по аренде земельных участков на 2024 год в размере -214,10 тыс. руб.
П. 5.3 концессионного соглашения (с.233 тар дела) предусматривает государственную регистрацию договора аренды земли и вступает в силу с момента такой регистрации. Представленный договор аренды земли № 1 от 30.12.2022-не  прошел госрегистрацию, таким образом, в соответствии с пунктом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эксперты предлагают исключить расходы по аренде земли из расчета.</t>
  </si>
  <si>
    <t>Предприятие предложило на 2024 год следующие налоги:
-водный налог-86,68 тыс. руб.,
-УСН-67,73 тыс.руб.
Рассмотрев представлнные расчеты, эксперты с предложением не согласныи предлагают признать экономически обоснованными налоги в следующих размерах на 2024 год:
-водный налог- ставка население 246 *220+ставка прочие 348*4,05*1,1=81,78 тыс. руб.,
-налог УСН-средний прогнозный тариф 2024-28,45 руб/1м3*плановый объем реализации 2024-230,70 тыс. м3  /1% от суммы от выручки=65,70 тыс. руб.
Итого налоги на 2024 год эксперты предлагают признать экономически обоснованными в размере : 81,78+65,70=147,48 тыс. руб.</t>
  </si>
  <si>
    <t xml:space="preserve">Предприятием предложена величина нормативной прибыли на 2024 год-капитальные расходы по инвестпрограмме -500 тыс руб.
В соответствии с п.86 Методических указаний, утвержденных приказом ФСТ РФ №1746-э от 27.12.2013, в отношении объектов, находящихся в государственной или муниципальной собственности и эксплуатируемых регулируемой организацией на основании концессионного соглашения или договора аренды, заключенных в соответствии с законодательством Российской Федерации не ранее 1 января 2014 г., нормативная прибыль определяется в соответствии с формулой 31 настоящего пункта.
Приказом Агентства по регулированию цен и тарифов Ульяновской области от 02.12.2021  № 129-п «Об утверждении производственной программы в сфере холодного водоснабжения и установлении тарифов на питьевую воду (питьевое водоснабжение) для ООО «Родник» на 2021-2024 годы» на 2024 г. установлен долгосрочный параметр регулирования тарифов: нормативная прибыль – 7,7 %.
Таким образом, скорректированная величина нормативной прибыли, принятая экспертами к расчету на 2023 год, составит: 6015,93 *7,7/100=463,23 тыс. руб.
</t>
  </si>
  <si>
    <t>ндс-концессионер</t>
  </si>
  <si>
    <t>Коррректировка НВВ за 2022 год предприятием не предложена.
Экспертами произведена корректировка НВВ за 2022 год с учетом  долгосрочных параметров регулирования тарифов (по концессионному соглашению), которая составила:
-Операционные расходы факт 2022-2694,97 тыс. руб.,
-налоги- 124,75 тыс. руб,
-Электроэнергия-2603,76 т.р.,
-амортизация-1,31 т.р.
-нормативная прибыль-314,59 тыс. руб.
-расчетная предпринимательская прибыль гарантирующей организации-271,20 тыс. руб.
Итого=6009,78 тыс. руб.
Товарная выручка -6225,50 тыс. руб.
Размер корректировки составил за 2022 год:-215,72 тыс. руб.</t>
  </si>
  <si>
    <t xml:space="preserve">Предприятие предлагает  на 2024 год величину предпринимательской прибыли гарантирующей организации в размере 536,80тыс. руб. 
Эксперты с предложением не согласны.
В соответствии с пунктом 86(1) Методических указаний 1746-э расчетная предпринимательская прибыль гарантирующей организации определяется в размере 5 процентов текущих расходов на каждый год долгосрочного периода регулирования, определенных в соответствии с пунктом 88 настоящего документа (за исключением расходов на выплаты по договорам займа и кредитным договорам, включая возврат сумм основного долга и процентов по ним), и расходов на амортизацию основных средств и нематериальных активов, с учетом особенностей, предусмотренных пунктом 78(1) Основ ценообразования. 
ООО «Родник» наделен  статусом гарантирующей организации в соответствии с постановлением администрации поселения МО «Новомайнского городского поселения» №7 от 22.01.2020 «О назначении гарантирующей организации».
Таким образом, величина расчетной предпринимательской прибыли гарантирующей организации, принятая экспертами к расчету на 2024 год, составит: 6015,93*5/100=300,80 тыс. руб.
</t>
  </si>
  <si>
    <t xml:space="preserve">Предприятием предложена величина операционных расходов на 2024 год в размере 7046,52 тыс. руб.
 Эксперты с предложением не согласны.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2829,74 тыс. руб.
С учетом  прогнозного ИПЦ 2024-107,2% скорректированные операционные расходы на 2024 год  
составят: 3003,15 тыс. руб.
По расчётам экспертов фактическая величина НВВ в 2022 году должна  составить 6009,78 тыс. руб., выручка от полезного отпуска питьевой воды– 6225,50тыс. руб. Размер корректировки составляет: -215,72тыс. руб. </t>
  </si>
  <si>
    <t xml:space="preserve">Нормативная прибыль предлагается экспертами на 2024 год в размере 463,23 тыс. руб. (нормативный уровень-7,7% долгосрочный параметр)
</t>
  </si>
  <si>
    <t xml:space="preserve">Таким образом, с учетом неподконтрольных расходов на 2024-147,48 тыс. руб., амортизации на 2024-108,65 тыс. руб., электроэнергии на 2024-2756,65 тыс. руб., 
эксперты предлагают признать экономичсеки обоснованный размер НВВ на 2024 год-6564,23 тыс. руб.
</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</si>
  <si>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ООО "Родник".
 3.Проделанная в процессе экспертизы работа не означает проведения полной и всеобъемлющей проверки финансово-хозяйственной деятельности ООО "Родник"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упрощенную систему налогообложения.</t>
  </si>
  <si>
    <t>По результатам проведения корректировки тарифов на питьевую воду для ООО "Родник", эксперты предлагают считать экономически обоснованными  тарифами на 2024год в следующих размерах:
 на территории МО "Новомайнское городское поселение" Мелекесского района Ульяновской области:
- на период с 01.01.2024 по 30.06.2024 - 27,98 руб./1м3 ;
-на период с 01.07.2024 по 31.12.2024 – 28,93 руб./куб.м.</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</si>
  <si>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</si>
  <si>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Ульяновская область / 2024 / ООО "Родник" (ИНН:7329032288, КПП:732901001) / ДПР: 2021-2024</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</si>
  <si>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</si>
  <si>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2021-2024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</si>
  <si>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</si>
  <si>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</si>
  <si>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</si>
  <si>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</si>
  <si>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</si>
  <si>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</si>
  <si>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</si>
  <si>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</si>
  <si>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</si>
  <si>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</si>
  <si>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</si>
  <si>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</si>
  <si>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</si>
  <si>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</si>
  <si>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</si>
  <si>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</si>
  <si>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</si>
  <si>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</si>
  <si>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</si>
  <si>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</si>
  <si>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</si>
  <si>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</si>
  <si>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</si>
  <si>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</si>
  <si>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</si>
  <si>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</si>
  <si>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</si>
  <si>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</si>
  <si>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</si>
  <si>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</si>
  <si>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</si>
  <si>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</si>
  <si>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</si>
  <si>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</si>
  <si>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</si>
  <si>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</si>
  <si>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</si>
  <si>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</si>
  <si>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</si>
  <si>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</si>
  <si>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</si>
  <si>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</si>
  <si>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</si>
  <si>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</si>
  <si>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</si>
  <si>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</si>
  <si>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</si>
  <si>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</si>
  <si>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</si>
  <si>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</si>
  <si>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</si>
  <si>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</si>
  <si>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</si>
  <si>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</si>
  <si>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</si>
  <si>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</si>
  <si>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</si>
  <si>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</si>
  <si>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</si>
  <si>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</si>
  <si>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</si>
  <si>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</si>
  <si>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</si>
  <si>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</si>
  <si>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</si>
  <si>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</si>
  <si>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</si>
  <si>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</si>
  <si>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</si>
  <si>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</si>
  <si>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</si>
  <si>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</si>
  <si>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</si>
  <si>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</si>
  <si>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</si>
  <si>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</si>
  <si>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</si>
  <si>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</si>
  <si>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</si>
  <si>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</si>
  <si>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</si>
  <si>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</si>
  <si>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</si>
  <si>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</si>
  <si>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</si>
  <si>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</si>
  <si>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</si>
  <si>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</si>
  <si>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</si>
  <si>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</si>
  <si>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</si>
  <si>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</si>
  <si>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</si>
  <si>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</si>
  <si>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</si>
  <si>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</si>
  <si>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</si>
  <si>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</si>
  <si>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</si>
  <si>
    <t>Экспертами произведен анализ величины отклонения показателя ввода объектов системы холодного водоснабжения  в эксплуатацию и изменения инвестиционной программы, рассчитывающаяся по формуле 35 Методических указаний № 1746-э от 27.12.2013. 
По расчетам экспертов объем собственных средств на реализацию Инвестиционной программы, учтенный при установлении тарифов на 2022 год составил - 327,98 тыс. руб.
Объем фактического ввода объектов системы холодного водоснабжения в эксплуатацию в 2022 году по итогам проведенного анализа экспертами составил -363,05 тыс. руб.
Плановый размер финансирования Инвестиционной программы, утвержденной в установленном порядке на 2022 год, за счет всех источников финансирования составил-690,0 тыс. руб.
Таким образом величина отклонения показателя ввода в эксплуатацию объектов системы ХВС в 2022 году по расчетам экспертов составила: (-155,41 тыс. руб.)
Однако данная величина не учитывается в расчете НВВ на 2024 год в соответствии с постановлением Правительства РФ от 04.04.2022 № 582 "Об особенностях установления (корректировки) тарифов регулируемых организаций в сфере теплоснабжения, сфере водоснабжения и водоотведения в 2022 и 2023 годах".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</si>
</sst>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1">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
      <left/>
      <right/>
      <top style="thin">
        <color theme="0" tint="-0.34998626667073579"/>
      </top>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2">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6"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7" fillId="44" borderId="43" xfId="107" applyFont="1" applyFill="1" applyBorder="1" applyAlignment="1">
      <alignment horizontal="center" vertical="center"/>
    </xf>
    <xf numFmtId="0" fontId="77" fillId="44" borderId="43" xfId="107" applyFont="1" applyFill="1" applyBorder="1" applyAlignment="1">
      <alignment horizontal="left" vertical="center" wrapText="1"/>
    </xf>
    <xf numFmtId="0" fontId="77"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7"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4"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2" fillId="0" borderId="0" xfId="109" applyFont="1"/>
    <xf numFmtId="49" fontId="85"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7" xfId="0" applyFont="1" applyFill="1" applyBorder="1" applyAlignment="1">
      <alignment horizontal="left" vertical="center" wrapText="1" indent="1"/>
    </xf>
    <xf numFmtId="49" fontId="87"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89"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7"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7" fillId="0" borderId="50"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9" fillId="0" borderId="0" xfId="98" applyFont="1" applyFill="1" applyProtection="1"/>
    <xf numFmtId="49" fontId="88"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6" fillId="0" borderId="0" xfId="98" applyFont="1" applyFill="1" applyProtection="1"/>
    <xf numFmtId="0" fontId="11"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9" fillId="0" borderId="0" xfId="105" applyFont="1" applyBorder="1"/>
    <xf numFmtId="49" fontId="77" fillId="0" borderId="9" xfId="102" applyNumberFormat="1" applyFont="1" applyFill="1" applyBorder="1" applyAlignment="1" applyProtection="1">
      <alignment vertical="center" wrapText="1"/>
    </xf>
    <xf numFmtId="0" fontId="4"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7"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7"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7"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7" fillId="44" borderId="43" xfId="107" applyFont="1" applyFill="1" applyBorder="1" applyAlignment="1">
      <alignment horizontal="center" vertical="center" wrapText="1"/>
    </xf>
    <xf numFmtId="4" fontId="77"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6"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7"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7" fillId="49" borderId="65" xfId="0" applyFont="1" applyFill="1" applyBorder="1" applyAlignment="1" applyProtection="1">
      <alignment horizontal="left" vertical="center" wrapText="1" indent="1"/>
    </xf>
    <xf numFmtId="49" fontId="87" fillId="49" borderId="54" xfId="0" applyFont="1" applyFill="1" applyBorder="1" applyAlignment="1" applyProtection="1">
      <alignment horizontal="left" vertical="center" wrapText="1" indent="1"/>
    </xf>
    <xf numFmtId="49" fontId="87" fillId="49" borderId="65" xfId="0" applyFont="1" applyFill="1" applyBorder="1" applyAlignment="1" applyProtection="1">
      <alignment horizontal="left" vertical="center" wrapText="1"/>
    </xf>
    <xf numFmtId="49" fontId="87"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7"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7"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7"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7"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7"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7"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7" fillId="43" borderId="7" xfId="112" applyNumberFormat="1" applyFont="1" applyFill="1" applyBorder="1" applyAlignment="1">
      <alignment horizontal="right" vertical="center"/>
    </xf>
    <xf numFmtId="0" fontId="77"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7"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7"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8" fillId="0" borderId="0" xfId="106" applyFont="1" applyAlignment="1">
      <alignment vertical="center"/>
    </xf>
    <xf numFmtId="49" fontId="87"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7"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7" fillId="49" borderId="64" xfId="0" applyFont="1" applyFill="1" applyBorder="1" applyAlignment="1">
      <alignment horizontal="left" vertical="center" wrapText="1"/>
    </xf>
    <xf numFmtId="49" fontId="87" fillId="49" borderId="65" xfId="0" applyFont="1" applyFill="1" applyBorder="1" applyAlignment="1">
      <alignment horizontal="left" vertical="center" wrapText="1"/>
    </xf>
    <xf numFmtId="49" fontId="87"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99"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7"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7" fillId="0" borderId="30" xfId="31" applyNumberFormat="1" applyFill="1" applyBorder="1" applyAlignment="1" applyProtection="1">
      <alignment horizontal="left" vertical="center" wrapText="1" indent="1"/>
      <protection locked="0"/>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7" fillId="0" borderId="30" xfId="31" applyNumberForma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99"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0"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6"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7" fillId="0" borderId="55" xfId="0" applyFont="1" applyFill="1" applyBorder="1" applyAlignment="1">
      <alignment horizontal="left" vertical="center" wrapText="1" indent="1"/>
    </xf>
    <xf numFmtId="49" fontId="87"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81"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1"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7" fillId="0" borderId="43" xfId="107" applyFont="1" applyFill="1" applyBorder="1" applyAlignment="1">
      <alignment horizontal="center" vertical="center"/>
    </xf>
    <xf numFmtId="0" fontId="77" fillId="0" borderId="43" xfId="107" applyFont="1" applyFill="1" applyBorder="1" applyAlignment="1">
      <alignment horizontal="left" vertical="center" wrapText="1"/>
    </xf>
    <xf numFmtId="0" fontId="77"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7" fillId="0" borderId="7" xfId="107" applyNumberFormat="1" applyFont="1" applyFill="1" applyBorder="1" applyAlignment="1" applyProtection="1">
      <alignment horizontal="left" vertical="center" wrapText="1"/>
      <protection locked="0"/>
    </xf>
    <xf numFmtId="49" fontId="77" fillId="0" borderId="43" xfId="107" applyNumberFormat="1" applyFont="1" applyFill="1" applyBorder="1" applyAlignment="1">
      <alignment horizontal="center" vertical="center"/>
    </xf>
    <xf numFmtId="4" fontId="77" fillId="0" borderId="43" xfId="107" applyNumberFormat="1" applyFont="1" applyFill="1" applyBorder="1" applyAlignment="1" applyProtection="1">
      <alignment horizontal="right" vertical="center" wrapText="1"/>
      <protection locked="0"/>
    </xf>
    <xf numFmtId="4" fontId="77" fillId="0" borderId="47" xfId="107" applyNumberFormat="1" applyFont="1" applyFill="1" applyBorder="1" applyAlignment="1" applyProtection="1">
      <alignment horizontal="right" vertical="center" wrapText="1"/>
      <protection locked="0"/>
    </xf>
    <xf numFmtId="0" fontId="77"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7" fillId="0" borderId="7" xfId="106" applyNumberFormat="1" applyFont="1" applyFill="1" applyBorder="1" applyAlignment="1" applyProtection="1">
      <alignment horizontal="right" vertical="center"/>
      <protection locked="0"/>
    </xf>
    <xf numFmtId="4" fontId="77"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7"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7"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7"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7"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63" fillId="0" borderId="0" xfId="107" applyFont="1" applyAlignment="1">
      <alignment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12" fillId="0" borderId="30" xfId="97" applyFont="1" applyFill="1" applyBorder="1" applyAlignment="1">
      <alignment horizontal="right" vertical="center" wrapText="1" inden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7" applyFont="1" applyFill="1" applyBorder="1" applyAlignment="1">
      <alignment vertical="center" wrapText="1"/>
    </xf>
    <xf numFmtId="49" fontId="12"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63" fillId="0" borderId="0" xfId="106" applyFont="1" applyAlignment="1">
      <alignment vertical="center"/>
    </xf>
    <xf numFmtId="49" fontId="12" fillId="0" borderId="0" xfId="105" applyNumberFormat="1" applyFont="1" applyAlignment="1">
      <alignment horizontal="center"/>
    </xf>
    <xf numFmtId="49" fontId="86"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8"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7"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7"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0" fillId="0" borderId="7" xfId="102" applyFont="1" applyFill="1" applyBorder="1"/>
    <xf numFmtId="0" fontId="63" fillId="0" borderId="58" xfId="107" applyFont="1" applyFill="1" applyBorder="1" applyAlignment="1">
      <alignment horizontal="left" vertical="top"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5" fillId="0" borderId="7" xfId="106" applyNumberFormat="1" applyFont="1" applyFill="1" applyBorder="1" applyAlignment="1" applyProtection="1">
      <alignment horizontal="left" vertical="top" wrapText="1"/>
      <protection locked="0"/>
    </xf>
    <xf numFmtId="0" fontId="63" fillId="0" borderId="73" xfId="107" applyFont="1" applyBorder="1" applyAlignment="1">
      <alignment horizontal="left" wrapText="1"/>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49" fontId="77" fillId="0" borderId="31" xfId="106" applyNumberFormat="1" applyFont="1" applyFill="1" applyBorder="1" applyAlignment="1">
      <alignment horizontal="left" vertical="center" wrapText="1"/>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17" sqref="P17"/>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07"/>
      <c r="B1" s="707"/>
      <c r="C1" s="707"/>
      <c r="D1" s="707"/>
      <c r="E1" s="707"/>
      <c r="F1" s="707"/>
      <c r="G1" s="707"/>
      <c r="H1" s="707"/>
      <c r="I1" s="707"/>
      <c r="J1" s="707"/>
      <c r="K1" s="707"/>
      <c r="L1" s="708"/>
      <c r="M1" s="709"/>
      <c r="N1" s="707"/>
      <c r="O1" s="707">
        <v>2022</v>
      </c>
      <c r="P1" s="707">
        <v>2022</v>
      </c>
      <c r="Q1" s="707">
        <v>2022</v>
      </c>
      <c r="R1" s="707">
        <v>2022</v>
      </c>
      <c r="S1" s="707">
        <v>2023</v>
      </c>
      <c r="T1" s="707">
        <v>2024</v>
      </c>
      <c r="U1" s="707">
        <v>2024</v>
      </c>
      <c r="V1" s="707">
        <v>2024</v>
      </c>
      <c r="W1" s="707">
        <v>2024</v>
      </c>
      <c r="X1" s="707">
        <v>2024</v>
      </c>
      <c r="Y1" s="707">
        <v>2025</v>
      </c>
      <c r="Z1" s="707">
        <v>2025</v>
      </c>
      <c r="AA1" s="707">
        <v>2026</v>
      </c>
      <c r="AB1" s="707">
        <v>2026</v>
      </c>
      <c r="AC1" s="707">
        <v>2027</v>
      </c>
      <c r="AD1" s="707">
        <v>2027</v>
      </c>
      <c r="AE1" s="707">
        <v>2028</v>
      </c>
      <c r="AF1" s="707">
        <v>2028</v>
      </c>
      <c r="AG1" s="707">
        <v>2029</v>
      </c>
      <c r="AH1" s="707">
        <v>2029</v>
      </c>
      <c r="AI1" s="707">
        <v>2030</v>
      </c>
      <c r="AJ1" s="707">
        <v>2030</v>
      </c>
      <c r="AK1" s="707">
        <v>2031</v>
      </c>
      <c r="AL1" s="707">
        <v>2031</v>
      </c>
      <c r="AM1" s="707">
        <v>2032</v>
      </c>
      <c r="AN1" s="707">
        <v>2032</v>
      </c>
      <c r="AO1" s="707">
        <v>2033</v>
      </c>
      <c r="AP1" s="707">
        <v>2033</v>
      </c>
    </row>
    <row r="2" spans="1:42" hidden="1">
      <c r="A2" s="707"/>
      <c r="B2" s="707"/>
      <c r="C2" s="707"/>
      <c r="D2" s="707"/>
      <c r="E2" s="707"/>
      <c r="F2" s="707"/>
      <c r="G2" s="707"/>
      <c r="H2" s="707"/>
      <c r="I2" s="707"/>
      <c r="J2" s="707"/>
      <c r="K2" s="707"/>
      <c r="L2" s="708"/>
      <c r="M2" s="709"/>
      <c r="N2" s="707"/>
      <c r="O2" s="707" t="s">
        <v>286</v>
      </c>
      <c r="P2" s="707" t="s">
        <v>324</v>
      </c>
      <c r="Q2" s="707" t="s">
        <v>304</v>
      </c>
      <c r="R2" s="707" t="s">
        <v>109</v>
      </c>
      <c r="S2" s="707" t="s">
        <v>286</v>
      </c>
      <c r="T2" s="707" t="s">
        <v>287</v>
      </c>
      <c r="U2" s="707" t="s">
        <v>286</v>
      </c>
      <c r="V2" s="707" t="s">
        <v>305</v>
      </c>
      <c r="W2" s="707" t="s">
        <v>306</v>
      </c>
      <c r="X2" s="707" t="s">
        <v>109</v>
      </c>
      <c r="Y2" s="707" t="s">
        <v>287</v>
      </c>
      <c r="Z2" s="707" t="s">
        <v>286</v>
      </c>
      <c r="AA2" s="707" t="s">
        <v>287</v>
      </c>
      <c r="AB2" s="707" t="s">
        <v>286</v>
      </c>
      <c r="AC2" s="707" t="s">
        <v>287</v>
      </c>
      <c r="AD2" s="707" t="s">
        <v>286</v>
      </c>
      <c r="AE2" s="707" t="s">
        <v>287</v>
      </c>
      <c r="AF2" s="707" t="s">
        <v>286</v>
      </c>
      <c r="AG2" s="707" t="s">
        <v>287</v>
      </c>
      <c r="AH2" s="707" t="s">
        <v>286</v>
      </c>
      <c r="AI2" s="707" t="s">
        <v>287</v>
      </c>
      <c r="AJ2" s="707" t="s">
        <v>286</v>
      </c>
      <c r="AK2" s="707" t="s">
        <v>287</v>
      </c>
      <c r="AL2" s="707" t="s">
        <v>286</v>
      </c>
      <c r="AM2" s="707" t="s">
        <v>287</v>
      </c>
      <c r="AN2" s="707" t="s">
        <v>286</v>
      </c>
      <c r="AO2" s="707" t="s">
        <v>287</v>
      </c>
      <c r="AP2" s="707" t="s">
        <v>286</v>
      </c>
    </row>
    <row r="3" spans="1:42" hidden="1">
      <c r="A3" s="707"/>
      <c r="B3" s="707"/>
      <c r="C3" s="707"/>
      <c r="D3" s="707"/>
      <c r="E3" s="707"/>
      <c r="F3" s="707"/>
      <c r="G3" s="707"/>
      <c r="H3" s="707"/>
      <c r="I3" s="707"/>
      <c r="J3" s="707"/>
      <c r="K3" s="707"/>
      <c r="L3" s="708"/>
      <c r="M3" s="709"/>
      <c r="N3" s="707"/>
      <c r="O3" s="707" t="s">
        <v>2568</v>
      </c>
      <c r="P3" s="707" t="s">
        <v>2569</v>
      </c>
      <c r="Q3" s="707" t="s">
        <v>2570</v>
      </c>
      <c r="R3" s="707" t="s">
        <v>2571</v>
      </c>
      <c r="S3" s="707" t="s">
        <v>2572</v>
      </c>
      <c r="T3" s="707" t="s">
        <v>2573</v>
      </c>
      <c r="U3" s="707" t="s">
        <v>2574</v>
      </c>
      <c r="V3" s="707" t="s">
        <v>2575</v>
      </c>
      <c r="W3" s="707" t="s">
        <v>2576</v>
      </c>
      <c r="X3" s="707" t="s">
        <v>2577</v>
      </c>
      <c r="Y3" s="707" t="s">
        <v>2578</v>
      </c>
      <c r="Z3" s="707" t="s">
        <v>2579</v>
      </c>
      <c r="AA3" s="707" t="s">
        <v>2580</v>
      </c>
      <c r="AB3" s="707" t="s">
        <v>2581</v>
      </c>
      <c r="AC3" s="707" t="s">
        <v>2582</v>
      </c>
      <c r="AD3" s="707" t="s">
        <v>2583</v>
      </c>
      <c r="AE3" s="707" t="s">
        <v>2584</v>
      </c>
      <c r="AF3" s="707" t="s">
        <v>2585</v>
      </c>
      <c r="AG3" s="707" t="s">
        <v>2586</v>
      </c>
      <c r="AH3" s="707" t="s">
        <v>2587</v>
      </c>
      <c r="AI3" s="707" t="s">
        <v>2588</v>
      </c>
      <c r="AJ3" s="707" t="s">
        <v>2589</v>
      </c>
      <c r="AK3" s="707" t="s">
        <v>2590</v>
      </c>
      <c r="AL3" s="707" t="s">
        <v>2591</v>
      </c>
      <c r="AM3" s="707" t="s">
        <v>2592</v>
      </c>
      <c r="AN3" s="707" t="s">
        <v>2593</v>
      </c>
      <c r="AO3" s="707" t="s">
        <v>2594</v>
      </c>
      <c r="AP3" s="707" t="s">
        <v>2595</v>
      </c>
    </row>
    <row r="4" spans="1:42" hidden="1">
      <c r="A4" s="707"/>
      <c r="B4" s="707"/>
      <c r="C4" s="707"/>
      <c r="D4" s="707"/>
      <c r="E4" s="707"/>
      <c r="F4" s="707"/>
      <c r="G4" s="707"/>
      <c r="H4" s="707"/>
      <c r="I4" s="707"/>
      <c r="J4" s="707"/>
      <c r="K4" s="707"/>
      <c r="L4" s="708"/>
      <c r="M4" s="709"/>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row>
    <row r="5" spans="1:42" hidden="1">
      <c r="A5" s="707"/>
      <c r="B5" s="707"/>
      <c r="C5" s="707"/>
      <c r="D5" s="707"/>
      <c r="E5" s="707"/>
      <c r="F5" s="707"/>
      <c r="G5" s="707"/>
      <c r="H5" s="707"/>
      <c r="I5" s="707"/>
      <c r="J5" s="707"/>
      <c r="K5" s="707"/>
      <c r="L5" s="708"/>
      <c r="M5" s="709"/>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row>
    <row r="6" spans="1:42" hidden="1">
      <c r="A6" s="707"/>
      <c r="B6" s="707"/>
      <c r="C6" s="707"/>
      <c r="D6" s="707"/>
      <c r="E6" s="707"/>
      <c r="F6" s="707"/>
      <c r="G6" s="707"/>
      <c r="H6" s="707"/>
      <c r="I6" s="707"/>
      <c r="J6" s="707"/>
      <c r="K6" s="707"/>
      <c r="L6" s="708"/>
      <c r="M6" s="709"/>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row>
    <row r="7" spans="1:42" hidden="1">
      <c r="A7" s="707"/>
      <c r="B7" s="707"/>
      <c r="C7" s="707"/>
      <c r="D7" s="707"/>
      <c r="E7" s="707"/>
      <c r="F7" s="707"/>
      <c r="G7" s="707"/>
      <c r="H7" s="707"/>
      <c r="I7" s="707"/>
      <c r="J7" s="707"/>
      <c r="K7" s="707"/>
      <c r="L7" s="708"/>
      <c r="M7" s="709"/>
      <c r="N7" s="707"/>
      <c r="O7" s="707"/>
      <c r="P7" s="707"/>
      <c r="Q7" s="707"/>
      <c r="R7" s="707"/>
      <c r="S7" s="707"/>
      <c r="T7" s="707"/>
      <c r="U7" s="707"/>
      <c r="V7" s="707"/>
      <c r="W7" s="707"/>
      <c r="X7" s="707"/>
      <c r="Y7" s="707" t="b">
        <v>0</v>
      </c>
      <c r="Z7" s="707" t="b">
        <v>0</v>
      </c>
      <c r="AA7" s="707" t="b">
        <v>0</v>
      </c>
      <c r="AB7" s="707" t="b">
        <v>0</v>
      </c>
      <c r="AC7" s="707" t="b">
        <v>0</v>
      </c>
      <c r="AD7" s="707" t="b">
        <v>0</v>
      </c>
      <c r="AE7" s="707" t="b">
        <v>0</v>
      </c>
      <c r="AF7" s="707" t="b">
        <v>0</v>
      </c>
      <c r="AG7" s="707" t="b">
        <v>0</v>
      </c>
      <c r="AH7" s="707" t="b">
        <v>0</v>
      </c>
      <c r="AI7" s="707" t="b">
        <v>0</v>
      </c>
      <c r="AJ7" s="707" t="b">
        <v>0</v>
      </c>
      <c r="AK7" s="707" t="b">
        <v>0</v>
      </c>
      <c r="AL7" s="707" t="b">
        <v>0</v>
      </c>
      <c r="AM7" s="707" t="b">
        <v>0</v>
      </c>
      <c r="AN7" s="707" t="b">
        <v>0</v>
      </c>
      <c r="AO7" s="707" t="b">
        <v>0</v>
      </c>
      <c r="AP7" s="707" t="b">
        <v>0</v>
      </c>
    </row>
    <row r="8" spans="1:42" hidden="1">
      <c r="A8" s="707"/>
      <c r="B8" s="707"/>
      <c r="C8" s="707"/>
      <c r="D8" s="707"/>
      <c r="E8" s="707"/>
      <c r="F8" s="707"/>
      <c r="G8" s="707"/>
      <c r="H8" s="707"/>
      <c r="I8" s="707"/>
      <c r="J8" s="707"/>
      <c r="K8" s="707"/>
      <c r="L8" s="708"/>
      <c r="M8" s="709"/>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row>
    <row r="9" spans="1:42" hidden="1">
      <c r="A9" s="707"/>
      <c r="B9" s="707"/>
      <c r="C9" s="707"/>
      <c r="D9" s="707"/>
      <c r="E9" s="707"/>
      <c r="F9" s="707"/>
      <c r="G9" s="707"/>
      <c r="H9" s="707"/>
      <c r="I9" s="707"/>
      <c r="J9" s="707"/>
      <c r="K9" s="707"/>
      <c r="L9" s="708"/>
      <c r="M9" s="709"/>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row>
    <row r="10" spans="1:42" hidden="1">
      <c r="A10" s="707"/>
      <c r="B10" s="707"/>
      <c r="C10" s="707"/>
      <c r="D10" s="707"/>
      <c r="E10" s="707"/>
      <c r="F10" s="707"/>
      <c r="G10" s="707"/>
      <c r="H10" s="707"/>
      <c r="I10" s="707"/>
      <c r="J10" s="707"/>
      <c r="K10" s="707"/>
      <c r="L10" s="708"/>
      <c r="M10" s="709"/>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row>
    <row r="11" spans="1:42" s="71" customFormat="1" ht="15" hidden="1" customHeight="1">
      <c r="A11" s="710"/>
      <c r="B11" s="710"/>
      <c r="C11" s="710"/>
      <c r="D11" s="710"/>
      <c r="E11" s="710"/>
      <c r="F11" s="710"/>
      <c r="G11" s="710"/>
      <c r="H11" s="710"/>
      <c r="I11" s="710"/>
      <c r="J11" s="710"/>
      <c r="K11" s="711"/>
      <c r="L11" s="712"/>
      <c r="M11" s="713"/>
      <c r="N11" s="714"/>
      <c r="O11" s="715"/>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row>
    <row r="12" spans="1:42" ht="22.5" customHeight="1">
      <c r="A12" s="707"/>
      <c r="B12" s="707"/>
      <c r="C12" s="707"/>
      <c r="D12" s="707"/>
      <c r="E12" s="707"/>
      <c r="F12" s="707"/>
      <c r="G12" s="707"/>
      <c r="H12" s="707"/>
      <c r="I12" s="707"/>
      <c r="J12" s="707"/>
      <c r="K12" s="707"/>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6"/>
      <c r="B13" s="716"/>
      <c r="C13" s="716"/>
      <c r="D13" s="716"/>
      <c r="E13" s="716"/>
      <c r="F13" s="716"/>
      <c r="G13" s="716"/>
      <c r="H13" s="716"/>
      <c r="I13" s="716"/>
      <c r="J13" s="716"/>
      <c r="K13" s="717"/>
      <c r="L13" s="718"/>
      <c r="M13" s="719"/>
      <c r="N13" s="720"/>
      <c r="O13" s="721"/>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6"/>
      <c r="AM13" s="716"/>
      <c r="AN13" s="716"/>
      <c r="AO13" s="716"/>
      <c r="AP13" s="716"/>
    </row>
    <row r="14" spans="1:42" ht="15" customHeight="1">
      <c r="A14" s="707"/>
      <c r="B14" s="707"/>
      <c r="C14" s="707"/>
      <c r="D14" s="707"/>
      <c r="E14" s="707"/>
      <c r="F14" s="707"/>
      <c r="G14" s="707"/>
      <c r="H14" s="707"/>
      <c r="I14" s="707"/>
      <c r="J14" s="707"/>
      <c r="K14" s="707"/>
      <c r="L14" s="1104" t="s">
        <v>16</v>
      </c>
      <c r="M14" s="1104" t="s">
        <v>303</v>
      </c>
      <c r="N14" s="1104" t="s">
        <v>143</v>
      </c>
      <c r="O14" s="722" t="s">
        <v>2565</v>
      </c>
      <c r="P14" s="722" t="s">
        <v>2565</v>
      </c>
      <c r="Q14" s="722" t="s">
        <v>2565</v>
      </c>
      <c r="R14" s="722" t="s">
        <v>2565</v>
      </c>
      <c r="S14" s="722" t="s">
        <v>2566</v>
      </c>
      <c r="T14" s="722" t="s">
        <v>2567</v>
      </c>
      <c r="U14" s="722" t="s">
        <v>2567</v>
      </c>
      <c r="V14" s="722" t="s">
        <v>2567</v>
      </c>
      <c r="W14" s="722" t="s">
        <v>2567</v>
      </c>
      <c r="X14" s="722" t="s">
        <v>2567</v>
      </c>
      <c r="Y14" s="722" t="s">
        <v>2596</v>
      </c>
      <c r="Z14" s="722" t="s">
        <v>2596</v>
      </c>
      <c r="AA14" s="722" t="s">
        <v>2597</v>
      </c>
      <c r="AB14" s="722" t="s">
        <v>2597</v>
      </c>
      <c r="AC14" s="722" t="s">
        <v>2598</v>
      </c>
      <c r="AD14" s="722" t="s">
        <v>2598</v>
      </c>
      <c r="AE14" s="722" t="s">
        <v>2599</v>
      </c>
      <c r="AF14" s="722" t="s">
        <v>2599</v>
      </c>
      <c r="AG14" s="722" t="s">
        <v>2600</v>
      </c>
      <c r="AH14" s="722" t="s">
        <v>2600</v>
      </c>
      <c r="AI14" s="722" t="s">
        <v>2601</v>
      </c>
      <c r="AJ14" s="722" t="s">
        <v>2601</v>
      </c>
      <c r="AK14" s="722" t="s">
        <v>2602</v>
      </c>
      <c r="AL14" s="722" t="s">
        <v>2602</v>
      </c>
      <c r="AM14" s="722" t="s">
        <v>2603</v>
      </c>
      <c r="AN14" s="722" t="s">
        <v>2603</v>
      </c>
      <c r="AO14" s="722" t="s">
        <v>2604</v>
      </c>
      <c r="AP14" s="722" t="s">
        <v>2604</v>
      </c>
    </row>
    <row r="15" spans="1:42" ht="69" customHeight="1">
      <c r="A15" s="707" t="s">
        <v>1155</v>
      </c>
      <c r="B15" s="707"/>
      <c r="C15" s="707"/>
      <c r="D15" s="707"/>
      <c r="E15" s="707"/>
      <c r="F15" s="707"/>
      <c r="G15" s="707"/>
      <c r="H15" s="707"/>
      <c r="I15" s="707"/>
      <c r="J15" s="707"/>
      <c r="K15" s="707"/>
      <c r="L15" s="1104"/>
      <c r="M15" s="1104"/>
      <c r="N15" s="1104"/>
      <c r="O15" s="723" t="s">
        <v>286</v>
      </c>
      <c r="P15" s="724" t="s">
        <v>324</v>
      </c>
      <c r="Q15" s="722" t="s">
        <v>304</v>
      </c>
      <c r="R15" s="722" t="s">
        <v>109</v>
      </c>
      <c r="S15" s="725" t="s">
        <v>286</v>
      </c>
      <c r="T15" s="723" t="s">
        <v>287</v>
      </c>
      <c r="U15" s="722" t="s">
        <v>286</v>
      </c>
      <c r="V15" s="726" t="s">
        <v>305</v>
      </c>
      <c r="W15" s="726" t="s">
        <v>306</v>
      </c>
      <c r="X15" s="722" t="s">
        <v>109</v>
      </c>
      <c r="Y15" s="725" t="s">
        <v>287</v>
      </c>
      <c r="Z15" s="722" t="s">
        <v>286</v>
      </c>
      <c r="AA15" s="725" t="s">
        <v>287</v>
      </c>
      <c r="AB15" s="722" t="s">
        <v>286</v>
      </c>
      <c r="AC15" s="725" t="s">
        <v>287</v>
      </c>
      <c r="AD15" s="722" t="s">
        <v>286</v>
      </c>
      <c r="AE15" s="725" t="s">
        <v>287</v>
      </c>
      <c r="AF15" s="722" t="s">
        <v>286</v>
      </c>
      <c r="AG15" s="725" t="s">
        <v>287</v>
      </c>
      <c r="AH15" s="722" t="s">
        <v>286</v>
      </c>
      <c r="AI15" s="725" t="s">
        <v>287</v>
      </c>
      <c r="AJ15" s="722" t="s">
        <v>286</v>
      </c>
      <c r="AK15" s="725" t="s">
        <v>287</v>
      </c>
      <c r="AL15" s="722" t="s">
        <v>286</v>
      </c>
      <c r="AM15" s="725" t="s">
        <v>287</v>
      </c>
      <c r="AN15" s="722" t="s">
        <v>286</v>
      </c>
      <c r="AO15" s="725" t="s">
        <v>287</v>
      </c>
      <c r="AP15" s="722" t="s">
        <v>286</v>
      </c>
    </row>
    <row r="16" spans="1:42" s="90" customFormat="1">
      <c r="A16" s="688" t="s">
        <v>18</v>
      </c>
      <c r="B16" s="727"/>
      <c r="C16" s="727"/>
      <c r="D16" s="727"/>
      <c r="E16" s="727"/>
      <c r="F16" s="727"/>
      <c r="G16" s="727"/>
      <c r="H16" s="727"/>
      <c r="I16" s="727"/>
      <c r="J16" s="727"/>
      <c r="K16" s="727"/>
      <c r="L16" s="689"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8"/>
      <c r="AN16" s="728"/>
      <c r="AO16" s="728"/>
      <c r="AP16" s="728"/>
    </row>
    <row r="17" spans="1:42">
      <c r="A17" s="729" t="s">
        <v>18</v>
      </c>
      <c r="B17" s="707" t="s">
        <v>1232</v>
      </c>
      <c r="C17" s="707"/>
      <c r="D17" s="707"/>
      <c r="E17" s="707"/>
      <c r="F17" s="707"/>
      <c r="G17" s="707"/>
      <c r="H17" s="707"/>
      <c r="I17" s="707"/>
      <c r="J17" s="707"/>
      <c r="K17" s="707"/>
      <c r="L17" s="730"/>
      <c r="M17" s="731" t="s">
        <v>161</v>
      </c>
      <c r="N17" s="732"/>
      <c r="O17" s="732"/>
      <c r="P17" s="732"/>
      <c r="Q17" s="732"/>
      <c r="R17" s="732"/>
      <c r="S17" s="733">
        <v>1.0494000000000001</v>
      </c>
      <c r="T17" s="733">
        <v>1</v>
      </c>
      <c r="U17" s="733">
        <v>1.0385099999999998</v>
      </c>
      <c r="V17" s="732"/>
      <c r="W17" s="732"/>
      <c r="X17" s="732"/>
      <c r="Y17" s="733">
        <v>1</v>
      </c>
      <c r="Z17" s="733">
        <v>1</v>
      </c>
      <c r="AA17" s="733">
        <v>1</v>
      </c>
      <c r="AB17" s="733">
        <v>1</v>
      </c>
      <c r="AC17" s="733">
        <v>1</v>
      </c>
      <c r="AD17" s="733">
        <v>1</v>
      </c>
      <c r="AE17" s="733">
        <v>1</v>
      </c>
      <c r="AF17" s="733">
        <v>1</v>
      </c>
      <c r="AG17" s="733">
        <v>1</v>
      </c>
      <c r="AH17" s="733">
        <v>1</v>
      </c>
      <c r="AI17" s="733">
        <v>1</v>
      </c>
      <c r="AJ17" s="733">
        <v>1</v>
      </c>
      <c r="AK17" s="733">
        <v>1</v>
      </c>
      <c r="AL17" s="733">
        <v>1</v>
      </c>
      <c r="AM17" s="733">
        <v>1</v>
      </c>
      <c r="AN17" s="733">
        <v>1</v>
      </c>
      <c r="AO17" s="733">
        <v>1</v>
      </c>
      <c r="AP17" s="733">
        <v>1</v>
      </c>
    </row>
    <row r="18" spans="1:42" ht="22.8">
      <c r="A18" s="729" t="s">
        <v>18</v>
      </c>
      <c r="B18" s="707" t="s">
        <v>1229</v>
      </c>
      <c r="C18" s="707"/>
      <c r="D18" s="707"/>
      <c r="E18" s="707"/>
      <c r="F18" s="707"/>
      <c r="G18" s="707"/>
      <c r="H18" s="707"/>
      <c r="I18" s="707"/>
      <c r="J18" s="707"/>
      <c r="K18" s="707"/>
      <c r="L18" s="734">
        <v>1</v>
      </c>
      <c r="M18" s="735" t="s">
        <v>307</v>
      </c>
      <c r="N18" s="736" t="s">
        <v>145</v>
      </c>
      <c r="O18" s="737">
        <v>1</v>
      </c>
      <c r="P18" s="737"/>
      <c r="Q18" s="737">
        <v>1</v>
      </c>
      <c r="R18" s="738"/>
      <c r="S18" s="737">
        <v>1</v>
      </c>
      <c r="T18" s="737"/>
      <c r="U18" s="737">
        <v>1</v>
      </c>
      <c r="V18" s="373">
        <v>1</v>
      </c>
      <c r="W18" s="368">
        <v>1</v>
      </c>
      <c r="X18" s="738"/>
      <c r="Y18" s="737"/>
      <c r="Z18" s="737"/>
      <c r="AA18" s="737"/>
      <c r="AB18" s="737"/>
      <c r="AC18" s="737"/>
      <c r="AD18" s="737"/>
      <c r="AE18" s="737"/>
      <c r="AF18" s="737"/>
      <c r="AG18" s="737"/>
      <c r="AH18" s="737"/>
      <c r="AI18" s="737"/>
      <c r="AJ18" s="737"/>
      <c r="AK18" s="737"/>
      <c r="AL18" s="737"/>
      <c r="AM18" s="737"/>
      <c r="AN18" s="737"/>
      <c r="AO18" s="737"/>
      <c r="AP18" s="737"/>
    </row>
    <row r="19" spans="1:42">
      <c r="A19" s="729" t="s">
        <v>18</v>
      </c>
      <c r="B19" s="707" t="s">
        <v>1230</v>
      </c>
      <c r="C19" s="707"/>
      <c r="D19" s="707"/>
      <c r="E19" s="707"/>
      <c r="F19" s="707"/>
      <c r="G19" s="707"/>
      <c r="H19" s="707"/>
      <c r="I19" s="707"/>
      <c r="J19" s="707"/>
      <c r="K19" s="707"/>
      <c r="L19" s="734">
        <v>2</v>
      </c>
      <c r="M19" s="739" t="s">
        <v>162</v>
      </c>
      <c r="N19" s="736" t="s">
        <v>145</v>
      </c>
      <c r="O19" s="737">
        <v>4.3</v>
      </c>
      <c r="P19" s="737"/>
      <c r="Q19" s="737">
        <v>13.8</v>
      </c>
      <c r="R19" s="738"/>
      <c r="S19" s="737">
        <v>6</v>
      </c>
      <c r="T19" s="737"/>
      <c r="U19" s="737">
        <v>4.9000000000000004</v>
      </c>
      <c r="V19" s="373">
        <v>0.81666666666666676</v>
      </c>
      <c r="W19" s="368">
        <v>4.9000000000000004</v>
      </c>
      <c r="X19" s="738"/>
      <c r="Y19" s="737"/>
      <c r="Z19" s="737"/>
      <c r="AA19" s="737"/>
      <c r="AB19" s="737"/>
      <c r="AC19" s="737"/>
      <c r="AD19" s="737"/>
      <c r="AE19" s="737"/>
      <c r="AF19" s="737"/>
      <c r="AG19" s="737"/>
      <c r="AH19" s="737"/>
      <c r="AI19" s="737"/>
      <c r="AJ19" s="737"/>
      <c r="AK19" s="737"/>
      <c r="AL19" s="737"/>
      <c r="AM19" s="737"/>
      <c r="AN19" s="737"/>
      <c r="AO19" s="737"/>
      <c r="AP19" s="737"/>
    </row>
    <row r="20" spans="1:42">
      <c r="A20" s="729" t="s">
        <v>18</v>
      </c>
      <c r="B20" s="707"/>
      <c r="C20" s="707"/>
      <c r="D20" s="707"/>
      <c r="E20" s="707"/>
      <c r="F20" s="707"/>
      <c r="G20" s="707"/>
      <c r="H20" s="707"/>
      <c r="I20" s="707"/>
      <c r="J20" s="707"/>
      <c r="K20" s="707"/>
      <c r="L20" s="734">
        <v>3</v>
      </c>
      <c r="M20" s="735" t="s">
        <v>308</v>
      </c>
      <c r="N20" s="736" t="s">
        <v>145</v>
      </c>
      <c r="O20" s="737">
        <v>7.5</v>
      </c>
      <c r="P20" s="737"/>
      <c r="Q20" s="737">
        <v>5.0999999999999996</v>
      </c>
      <c r="R20" s="738"/>
      <c r="S20" s="737">
        <v>4.5</v>
      </c>
      <c r="T20" s="737"/>
      <c r="U20" s="737">
        <v>4.4000000000000004</v>
      </c>
      <c r="V20" s="373">
        <v>0.97777777777777786</v>
      </c>
      <c r="W20" s="368">
        <v>4.4000000000000004</v>
      </c>
      <c r="X20" s="738"/>
      <c r="Y20" s="737"/>
      <c r="Z20" s="737"/>
      <c r="AA20" s="737"/>
      <c r="AB20" s="737"/>
      <c r="AC20" s="737"/>
      <c r="AD20" s="737"/>
      <c r="AE20" s="737"/>
      <c r="AF20" s="737"/>
      <c r="AG20" s="737"/>
      <c r="AH20" s="737"/>
      <c r="AI20" s="737"/>
      <c r="AJ20" s="737"/>
      <c r="AK20" s="737"/>
      <c r="AL20" s="737"/>
      <c r="AM20" s="737"/>
      <c r="AN20" s="737"/>
      <c r="AO20" s="737"/>
      <c r="AP20" s="737"/>
    </row>
    <row r="21" spans="1:42">
      <c r="A21" s="729" t="s">
        <v>18</v>
      </c>
      <c r="B21" s="707" t="s">
        <v>1231</v>
      </c>
      <c r="C21" s="707"/>
      <c r="D21" s="707"/>
      <c r="E21" s="707"/>
      <c r="F21" s="707"/>
      <c r="G21" s="707"/>
      <c r="H21" s="707"/>
      <c r="I21" s="707"/>
      <c r="J21" s="707"/>
      <c r="K21" s="707"/>
      <c r="L21" s="734">
        <v>4</v>
      </c>
      <c r="M21" s="739" t="s">
        <v>309</v>
      </c>
      <c r="N21" s="736" t="s">
        <v>145</v>
      </c>
      <c r="O21" s="737"/>
      <c r="P21" s="740"/>
      <c r="Q21" s="741"/>
      <c r="R21" s="738"/>
      <c r="S21" s="737"/>
      <c r="T21" s="740"/>
      <c r="U21" s="740"/>
      <c r="V21" s="373">
        <v>0</v>
      </c>
      <c r="W21" s="368">
        <v>0</v>
      </c>
      <c r="X21" s="738"/>
      <c r="Y21" s="737"/>
      <c r="Z21" s="737"/>
      <c r="AA21" s="737"/>
      <c r="AB21" s="737"/>
      <c r="AC21" s="737"/>
      <c r="AD21" s="737"/>
      <c r="AE21" s="737"/>
      <c r="AF21" s="737"/>
      <c r="AG21" s="737"/>
      <c r="AH21" s="737"/>
      <c r="AI21" s="737"/>
      <c r="AJ21" s="737"/>
      <c r="AK21" s="737"/>
      <c r="AL21" s="737"/>
      <c r="AM21" s="737"/>
      <c r="AN21" s="737"/>
      <c r="AO21" s="737"/>
      <c r="AP21" s="737"/>
    </row>
    <row r="22" spans="1:42">
      <c r="A22" s="729" t="s">
        <v>18</v>
      </c>
      <c r="B22" s="707"/>
      <c r="C22" s="707"/>
      <c r="D22" s="707"/>
      <c r="E22" s="707"/>
      <c r="F22" s="707"/>
      <c r="G22" s="707"/>
      <c r="H22" s="707"/>
      <c r="I22" s="707"/>
      <c r="J22" s="707"/>
      <c r="K22" s="707"/>
      <c r="L22" s="730"/>
      <c r="M22" s="731" t="s">
        <v>310</v>
      </c>
      <c r="N22" s="732"/>
      <c r="O22" s="742"/>
      <c r="P22" s="742"/>
      <c r="Q22" s="742"/>
      <c r="R22" s="743"/>
      <c r="S22" s="742"/>
      <c r="T22" s="742"/>
      <c r="U22" s="742"/>
      <c r="V22" s="744"/>
      <c r="W22" s="742"/>
      <c r="X22" s="743"/>
      <c r="Y22" s="742"/>
      <c r="Z22" s="742"/>
      <c r="AA22" s="742"/>
      <c r="AB22" s="742"/>
      <c r="AC22" s="742"/>
      <c r="AD22" s="742"/>
      <c r="AE22" s="742"/>
      <c r="AF22" s="742"/>
      <c r="AG22" s="742"/>
      <c r="AH22" s="742"/>
      <c r="AI22" s="742"/>
      <c r="AJ22" s="742"/>
      <c r="AK22" s="742"/>
      <c r="AL22" s="742"/>
      <c r="AM22" s="742"/>
      <c r="AN22" s="742"/>
      <c r="AO22" s="742"/>
      <c r="AP22" s="745"/>
    </row>
    <row r="23" spans="1:42">
      <c r="A23" s="729" t="s">
        <v>18</v>
      </c>
      <c r="B23" s="707" t="s">
        <v>1234</v>
      </c>
      <c r="C23" s="707"/>
      <c r="D23" s="707"/>
      <c r="E23" s="707"/>
      <c r="F23" s="707"/>
      <c r="G23" s="707"/>
      <c r="H23" s="707"/>
      <c r="I23" s="707"/>
      <c r="J23" s="707"/>
      <c r="K23" s="707"/>
      <c r="L23" s="734">
        <v>1</v>
      </c>
      <c r="M23" s="739" t="s">
        <v>311</v>
      </c>
      <c r="N23" s="736" t="s">
        <v>145</v>
      </c>
      <c r="O23" s="740">
        <v>30</v>
      </c>
      <c r="P23" s="737"/>
      <c r="Q23" s="737">
        <v>30</v>
      </c>
      <c r="R23" s="738"/>
      <c r="S23" s="740">
        <v>30</v>
      </c>
      <c r="T23" s="737"/>
      <c r="U23" s="737">
        <v>30</v>
      </c>
      <c r="V23" s="373">
        <v>1</v>
      </c>
      <c r="W23" s="368">
        <v>30</v>
      </c>
      <c r="X23" s="738"/>
      <c r="Y23" s="740"/>
      <c r="Z23" s="740"/>
      <c r="AA23" s="740"/>
      <c r="AB23" s="740"/>
      <c r="AC23" s="740"/>
      <c r="AD23" s="740"/>
      <c r="AE23" s="740"/>
      <c r="AF23" s="740"/>
      <c r="AG23" s="740"/>
      <c r="AH23" s="740"/>
      <c r="AI23" s="740"/>
      <c r="AJ23" s="740"/>
      <c r="AK23" s="740"/>
      <c r="AL23" s="740"/>
      <c r="AM23" s="740"/>
      <c r="AN23" s="740"/>
      <c r="AO23" s="740"/>
      <c r="AP23" s="740"/>
    </row>
    <row r="24" spans="1:42">
      <c r="A24" s="729" t="s">
        <v>18</v>
      </c>
      <c r="B24" s="707"/>
      <c r="C24" s="707"/>
      <c r="D24" s="707"/>
      <c r="E24" s="707"/>
      <c r="F24" s="707"/>
      <c r="G24" s="707"/>
      <c r="H24" s="707"/>
      <c r="I24" s="707"/>
      <c r="J24" s="707"/>
      <c r="K24" s="707"/>
      <c r="L24" s="734">
        <v>2</v>
      </c>
      <c r="M24" s="739" t="s">
        <v>312</v>
      </c>
      <c r="N24" s="736" t="s">
        <v>145</v>
      </c>
      <c r="O24" s="740">
        <v>20</v>
      </c>
      <c r="P24" s="737"/>
      <c r="Q24" s="740">
        <v>20</v>
      </c>
      <c r="R24" s="738"/>
      <c r="S24" s="740">
        <v>20</v>
      </c>
      <c r="T24" s="740"/>
      <c r="U24" s="740">
        <v>20</v>
      </c>
      <c r="V24" s="373">
        <v>1</v>
      </c>
      <c r="W24" s="368">
        <v>20</v>
      </c>
      <c r="X24" s="738"/>
      <c r="Y24" s="740"/>
      <c r="Z24" s="740"/>
      <c r="AA24" s="740"/>
      <c r="AB24" s="740"/>
      <c r="AC24" s="740"/>
      <c r="AD24" s="740"/>
      <c r="AE24" s="740"/>
      <c r="AF24" s="740"/>
      <c r="AG24" s="740"/>
      <c r="AH24" s="740"/>
      <c r="AI24" s="740"/>
      <c r="AJ24" s="740"/>
      <c r="AK24" s="740"/>
      <c r="AL24" s="740"/>
      <c r="AM24" s="740"/>
      <c r="AN24" s="740"/>
      <c r="AO24" s="740"/>
      <c r="AP24" s="740"/>
    </row>
    <row r="25" spans="1:42">
      <c r="A25" s="729" t="s">
        <v>18</v>
      </c>
      <c r="B25" s="707"/>
      <c r="C25" s="707"/>
      <c r="D25" s="707"/>
      <c r="E25" s="707"/>
      <c r="F25" s="707"/>
      <c r="G25" s="707"/>
      <c r="H25" s="707"/>
      <c r="I25" s="707"/>
      <c r="J25" s="707"/>
      <c r="K25" s="707"/>
      <c r="L25" s="175">
        <v>3</v>
      </c>
      <c r="M25" s="176" t="s">
        <v>313</v>
      </c>
      <c r="N25" s="746"/>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29" t="s">
        <v>18</v>
      </c>
      <c r="B26" s="707"/>
      <c r="C26" s="707"/>
      <c r="D26" s="707"/>
      <c r="E26" s="707"/>
      <c r="F26" s="707"/>
      <c r="G26" s="707"/>
      <c r="H26" s="707"/>
      <c r="I26" s="707"/>
      <c r="J26" s="707"/>
      <c r="K26" s="707"/>
      <c r="L26" s="747" t="s">
        <v>1045</v>
      </c>
      <c r="M26" s="748" t="s">
        <v>314</v>
      </c>
      <c r="N26" s="746" t="s">
        <v>315</v>
      </c>
      <c r="O26" s="737"/>
      <c r="P26" s="740"/>
      <c r="Q26" s="741"/>
      <c r="R26" s="738"/>
      <c r="S26" s="737"/>
      <c r="T26" s="740"/>
      <c r="U26" s="740"/>
      <c r="V26" s="373">
        <v>0</v>
      </c>
      <c r="W26" s="368">
        <v>0</v>
      </c>
      <c r="X26" s="738"/>
      <c r="Y26" s="737"/>
      <c r="Z26" s="737"/>
      <c r="AA26" s="737"/>
      <c r="AB26" s="737"/>
      <c r="AC26" s="737"/>
      <c r="AD26" s="737"/>
      <c r="AE26" s="737"/>
      <c r="AF26" s="737"/>
      <c r="AG26" s="737"/>
      <c r="AH26" s="737"/>
      <c r="AI26" s="737"/>
      <c r="AJ26" s="737"/>
      <c r="AK26" s="737"/>
      <c r="AL26" s="737"/>
      <c r="AM26" s="737"/>
      <c r="AN26" s="737"/>
      <c r="AO26" s="737"/>
      <c r="AP26" s="737"/>
    </row>
    <row r="27" spans="1:42" ht="22.8">
      <c r="A27" s="729" t="s">
        <v>18</v>
      </c>
      <c r="B27" s="707"/>
      <c r="C27" s="707"/>
      <c r="D27" s="707"/>
      <c r="E27" s="707"/>
      <c r="F27" s="707"/>
      <c r="G27" s="707"/>
      <c r="H27" s="707"/>
      <c r="I27" s="707"/>
      <c r="J27" s="707"/>
      <c r="K27" s="707"/>
      <c r="L27" s="747" t="s">
        <v>1046</v>
      </c>
      <c r="M27" s="748" t="s">
        <v>316</v>
      </c>
      <c r="N27" s="746" t="s">
        <v>315</v>
      </c>
      <c r="O27" s="737"/>
      <c r="P27" s="740"/>
      <c r="Q27" s="741"/>
      <c r="R27" s="738"/>
      <c r="S27" s="737"/>
      <c r="T27" s="740"/>
      <c r="U27" s="740"/>
      <c r="V27" s="373">
        <v>0</v>
      </c>
      <c r="W27" s="368">
        <v>0</v>
      </c>
      <c r="X27" s="738"/>
      <c r="Y27" s="737"/>
      <c r="Z27" s="737"/>
      <c r="AA27" s="737"/>
      <c r="AB27" s="737"/>
      <c r="AC27" s="737"/>
      <c r="AD27" s="737"/>
      <c r="AE27" s="737"/>
      <c r="AF27" s="737"/>
      <c r="AG27" s="737"/>
      <c r="AH27" s="737"/>
      <c r="AI27" s="737"/>
      <c r="AJ27" s="737"/>
      <c r="AK27" s="737"/>
      <c r="AL27" s="737"/>
      <c r="AM27" s="737"/>
      <c r="AN27" s="737"/>
      <c r="AO27" s="737"/>
      <c r="AP27" s="737"/>
    </row>
    <row r="28" spans="1:42" ht="22.8">
      <c r="A28" s="729" t="s">
        <v>18</v>
      </c>
      <c r="B28" s="707"/>
      <c r="C28" s="707"/>
      <c r="D28" s="707"/>
      <c r="E28" s="707"/>
      <c r="F28" s="707"/>
      <c r="G28" s="707"/>
      <c r="H28" s="707"/>
      <c r="I28" s="707"/>
      <c r="J28" s="707"/>
      <c r="K28" s="707"/>
      <c r="L28" s="747" t="s">
        <v>1047</v>
      </c>
      <c r="M28" s="748" t="s">
        <v>317</v>
      </c>
      <c r="N28" s="746" t="s">
        <v>315</v>
      </c>
      <c r="O28" s="737">
        <v>214</v>
      </c>
      <c r="P28" s="737"/>
      <c r="Q28" s="737">
        <v>214</v>
      </c>
      <c r="R28" s="738"/>
      <c r="S28" s="737">
        <v>246</v>
      </c>
      <c r="T28" s="740"/>
      <c r="U28" s="740">
        <v>283</v>
      </c>
      <c r="V28" s="373">
        <v>1.1504065040650406</v>
      </c>
      <c r="W28" s="368">
        <v>283</v>
      </c>
      <c r="X28" s="738"/>
      <c r="Y28" s="737"/>
      <c r="Z28" s="737"/>
      <c r="AA28" s="737"/>
      <c r="AB28" s="737"/>
      <c r="AC28" s="737"/>
      <c r="AD28" s="737"/>
      <c r="AE28" s="737"/>
      <c r="AF28" s="737"/>
      <c r="AG28" s="737"/>
      <c r="AH28" s="737"/>
      <c r="AI28" s="737"/>
      <c r="AJ28" s="737"/>
      <c r="AK28" s="737"/>
      <c r="AL28" s="737"/>
      <c r="AM28" s="737"/>
      <c r="AN28" s="737"/>
      <c r="AO28" s="737"/>
      <c r="AP28" s="737"/>
    </row>
    <row r="29" spans="1:42" ht="22.8">
      <c r="A29" s="729" t="s">
        <v>18</v>
      </c>
      <c r="B29" s="707"/>
      <c r="C29" s="707"/>
      <c r="D29" s="707"/>
      <c r="E29" s="707"/>
      <c r="F29" s="707"/>
      <c r="G29" s="707"/>
      <c r="H29" s="707"/>
      <c r="I29" s="707"/>
      <c r="J29" s="707"/>
      <c r="K29" s="707"/>
      <c r="L29" s="747" t="s">
        <v>1048</v>
      </c>
      <c r="M29" s="748" t="s">
        <v>318</v>
      </c>
      <c r="N29" s="746" t="s">
        <v>315</v>
      </c>
      <c r="O29" s="737">
        <v>348</v>
      </c>
      <c r="P29" s="737"/>
      <c r="Q29" s="737">
        <v>348</v>
      </c>
      <c r="R29" s="738"/>
      <c r="S29" s="737">
        <v>348</v>
      </c>
      <c r="T29" s="740"/>
      <c r="U29" s="740">
        <v>348</v>
      </c>
      <c r="V29" s="373">
        <v>1</v>
      </c>
      <c r="W29" s="368">
        <v>348</v>
      </c>
      <c r="X29" s="738"/>
      <c r="Y29" s="737"/>
      <c r="Z29" s="737"/>
      <c r="AA29" s="737"/>
      <c r="AB29" s="737"/>
      <c r="AC29" s="737"/>
      <c r="AD29" s="737"/>
      <c r="AE29" s="737"/>
      <c r="AF29" s="737"/>
      <c r="AG29" s="737"/>
      <c r="AH29" s="737"/>
      <c r="AI29" s="737"/>
      <c r="AJ29" s="737"/>
      <c r="AK29" s="737"/>
      <c r="AL29" s="737"/>
      <c r="AM29" s="737"/>
      <c r="AN29" s="737"/>
      <c r="AO29" s="737"/>
      <c r="AP29" s="737"/>
    </row>
    <row r="30" spans="1:42">
      <c r="A30" s="729" t="s">
        <v>18</v>
      </c>
      <c r="B30" s="707"/>
      <c r="C30" s="707"/>
      <c r="D30" s="707"/>
      <c r="E30" s="707"/>
      <c r="F30" s="707"/>
      <c r="G30" s="707"/>
      <c r="H30" s="707"/>
      <c r="I30" s="707"/>
      <c r="J30" s="707"/>
      <c r="K30" s="707"/>
      <c r="L30" s="734">
        <v>4</v>
      </c>
      <c r="M30" s="749" t="s">
        <v>319</v>
      </c>
      <c r="N30" s="736" t="s">
        <v>145</v>
      </c>
      <c r="O30" s="737"/>
      <c r="P30" s="740"/>
      <c r="Q30" s="741"/>
      <c r="R30" s="738"/>
      <c r="S30" s="737"/>
      <c r="T30" s="740"/>
      <c r="U30" s="740"/>
      <c r="V30" s="373">
        <v>0</v>
      </c>
      <c r="W30" s="368">
        <v>0</v>
      </c>
      <c r="X30" s="738"/>
      <c r="Y30" s="737"/>
      <c r="Z30" s="737"/>
      <c r="AA30" s="737"/>
      <c r="AB30" s="737"/>
      <c r="AC30" s="737"/>
      <c r="AD30" s="737"/>
      <c r="AE30" s="737"/>
      <c r="AF30" s="737"/>
      <c r="AG30" s="737"/>
      <c r="AH30" s="737"/>
      <c r="AI30" s="737"/>
      <c r="AJ30" s="737"/>
      <c r="AK30" s="737"/>
      <c r="AL30" s="737"/>
      <c r="AM30" s="737"/>
      <c r="AN30" s="737"/>
      <c r="AO30" s="737"/>
      <c r="AP30" s="737"/>
    </row>
    <row r="31" spans="1:42">
      <c r="A31" s="729" t="s">
        <v>18</v>
      </c>
      <c r="B31" s="707"/>
      <c r="C31" s="707"/>
      <c r="D31" s="707"/>
      <c r="E31" s="707"/>
      <c r="F31" s="707"/>
      <c r="G31" s="707"/>
      <c r="H31" s="707"/>
      <c r="I31" s="707"/>
      <c r="J31" s="707"/>
      <c r="K31" s="707"/>
      <c r="L31" s="734">
        <v>5</v>
      </c>
      <c r="M31" s="749" t="s">
        <v>320</v>
      </c>
      <c r="N31" s="736" t="s">
        <v>145</v>
      </c>
      <c r="O31" s="737">
        <v>1</v>
      </c>
      <c r="P31" s="740"/>
      <c r="Q31" s="741">
        <v>1</v>
      </c>
      <c r="R31" s="738"/>
      <c r="S31" s="737">
        <v>1</v>
      </c>
      <c r="T31" s="740"/>
      <c r="U31" s="740">
        <v>1</v>
      </c>
      <c r="V31" s="373">
        <v>1</v>
      </c>
      <c r="W31" s="368">
        <v>1</v>
      </c>
      <c r="X31" s="738"/>
      <c r="Y31" s="737"/>
      <c r="Z31" s="737"/>
      <c r="AA31" s="737"/>
      <c r="AB31" s="737"/>
      <c r="AC31" s="737"/>
      <c r="AD31" s="737"/>
      <c r="AE31" s="737"/>
      <c r="AF31" s="737"/>
      <c r="AG31" s="737"/>
      <c r="AH31" s="737"/>
      <c r="AI31" s="737"/>
      <c r="AJ31" s="737"/>
      <c r="AK31" s="737"/>
      <c r="AL31" s="737"/>
      <c r="AM31" s="737"/>
      <c r="AN31" s="737"/>
      <c r="AO31" s="737"/>
      <c r="AP31" s="737"/>
    </row>
    <row r="32" spans="1:42" s="82" customFormat="1">
      <c r="A32" s="729" t="s">
        <v>18</v>
      </c>
      <c r="B32" s="750"/>
      <c r="C32" s="750"/>
      <c r="D32" s="750"/>
      <c r="E32" s="750"/>
      <c r="F32" s="750"/>
      <c r="G32" s="750"/>
      <c r="H32" s="750"/>
      <c r="I32" s="750"/>
      <c r="J32" s="750"/>
      <c r="K32" s="750"/>
      <c r="L32" s="751" t="s">
        <v>124</v>
      </c>
      <c r="M32" s="752" t="s">
        <v>321</v>
      </c>
      <c r="N32" s="736"/>
      <c r="O32" s="753"/>
      <c r="P32" s="753"/>
      <c r="Q32" s="753"/>
      <c r="R32" s="754"/>
      <c r="S32" s="753"/>
      <c r="T32" s="753"/>
      <c r="U32" s="753"/>
      <c r="V32" s="373">
        <v>0</v>
      </c>
      <c r="W32" s="368">
        <v>0</v>
      </c>
      <c r="X32" s="754"/>
      <c r="Y32" s="753"/>
      <c r="Z32" s="753"/>
      <c r="AA32" s="753"/>
      <c r="AB32" s="753"/>
      <c r="AC32" s="753"/>
      <c r="AD32" s="753"/>
      <c r="AE32" s="753"/>
      <c r="AF32" s="753"/>
      <c r="AG32" s="753"/>
      <c r="AH32" s="753"/>
      <c r="AI32" s="753"/>
      <c r="AJ32" s="753"/>
      <c r="AK32" s="753"/>
      <c r="AL32" s="753"/>
      <c r="AM32" s="753"/>
      <c r="AN32" s="753"/>
      <c r="AO32" s="753"/>
      <c r="AP32" s="753"/>
    </row>
    <row r="33" spans="1:42" s="82" customFormat="1">
      <c r="A33" s="729" t="s">
        <v>18</v>
      </c>
      <c r="B33" s="750"/>
      <c r="C33" s="750"/>
      <c r="D33" s="750"/>
      <c r="E33" s="750"/>
      <c r="F33" s="750"/>
      <c r="G33" s="750"/>
      <c r="H33" s="750"/>
      <c r="I33" s="750"/>
      <c r="J33" s="750"/>
      <c r="K33" s="750"/>
      <c r="L33" s="751" t="s">
        <v>125</v>
      </c>
      <c r="M33" s="735" t="s">
        <v>322</v>
      </c>
      <c r="N33" s="736"/>
      <c r="O33" s="753"/>
      <c r="P33" s="753"/>
      <c r="Q33" s="753"/>
      <c r="R33" s="754"/>
      <c r="S33" s="753"/>
      <c r="T33" s="753"/>
      <c r="U33" s="753"/>
      <c r="V33" s="373">
        <v>0</v>
      </c>
      <c r="W33" s="368">
        <v>0</v>
      </c>
      <c r="X33" s="754"/>
      <c r="Y33" s="753"/>
      <c r="Z33" s="753"/>
      <c r="AA33" s="753"/>
      <c r="AB33" s="753"/>
      <c r="AC33" s="753"/>
      <c r="AD33" s="753"/>
      <c r="AE33" s="753"/>
      <c r="AF33" s="753"/>
      <c r="AG33" s="753"/>
      <c r="AH33" s="753"/>
      <c r="AI33" s="753"/>
      <c r="AJ33" s="753"/>
      <c r="AK33" s="753"/>
      <c r="AL33" s="753"/>
      <c r="AM33" s="753"/>
      <c r="AN33" s="753"/>
      <c r="AO33" s="753"/>
      <c r="AP33" s="753"/>
    </row>
    <row r="34" spans="1:42" hidden="1">
      <c r="A34" s="707" t="s">
        <v>1155</v>
      </c>
      <c r="B34" s="707"/>
      <c r="C34" s="707"/>
      <c r="D34" s="707"/>
      <c r="E34" s="707"/>
      <c r="F34" s="707"/>
      <c r="G34" s="707"/>
      <c r="H34" s="707"/>
      <c r="I34" s="707"/>
      <c r="J34" s="707"/>
      <c r="K34" s="707"/>
      <c r="L34" s="755"/>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row>
    <row r="35" spans="1:42">
      <c r="A35" s="707"/>
      <c r="B35" s="707"/>
      <c r="C35" s="707"/>
      <c r="D35" s="707"/>
      <c r="E35" s="707"/>
      <c r="F35" s="707"/>
      <c r="G35" s="707"/>
      <c r="H35" s="707"/>
      <c r="I35" s="707"/>
      <c r="J35" s="707"/>
      <c r="K35" s="707"/>
      <c r="L35" s="708"/>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row>
    <row r="36" spans="1:42">
      <c r="A36" s="707"/>
      <c r="B36" s="707"/>
      <c r="C36" s="707"/>
      <c r="D36" s="707"/>
      <c r="E36" s="707"/>
      <c r="F36" s="707"/>
      <c r="G36" s="707"/>
      <c r="H36" s="707"/>
      <c r="I36" s="707"/>
      <c r="J36" s="707"/>
      <c r="K36" s="707"/>
      <c r="L36" s="708"/>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row>
    <row r="37" spans="1:42">
      <c r="A37" s="707"/>
      <c r="B37" s="707"/>
      <c r="C37" s="707"/>
      <c r="D37" s="707"/>
      <c r="E37" s="707"/>
      <c r="F37" s="707"/>
      <c r="G37" s="707"/>
      <c r="H37" s="707"/>
      <c r="I37" s="707"/>
      <c r="J37" s="707"/>
      <c r="K37" s="707"/>
      <c r="L37" s="708"/>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row>
    <row r="38" spans="1:42">
      <c r="A38" s="707"/>
      <c r="B38" s="707"/>
      <c r="C38" s="707"/>
      <c r="D38" s="707"/>
      <c r="E38" s="707"/>
      <c r="F38" s="707"/>
      <c r="G38" s="707"/>
      <c r="H38" s="707"/>
      <c r="I38" s="707"/>
      <c r="J38" s="707"/>
      <c r="K38" s="707"/>
      <c r="L38" s="708"/>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row>
    <row r="39" spans="1:42">
      <c r="A39" s="707"/>
      <c r="B39" s="707"/>
      <c r="C39" s="707"/>
      <c r="D39" s="707"/>
      <c r="E39" s="707"/>
      <c r="F39" s="707"/>
      <c r="G39" s="707"/>
      <c r="H39" s="707"/>
      <c r="I39" s="707"/>
      <c r="J39" s="707"/>
      <c r="K39" s="707"/>
      <c r="L39" s="708"/>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2" zoomScale="59" zoomScaleNormal="100" zoomScaleSheetLayoutView="59" workbookViewId="0">
      <selection activeCell="O38" sqref="O38:AC38"/>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57"/>
      <c r="B1" s="757"/>
      <c r="C1" s="757"/>
      <c r="D1" s="757"/>
      <c r="E1" s="757"/>
      <c r="F1" s="757"/>
      <c r="G1" s="757"/>
      <c r="H1" s="757"/>
      <c r="I1" s="757"/>
      <c r="J1" s="757"/>
      <c r="K1" s="757"/>
      <c r="L1" s="727"/>
      <c r="M1" s="727"/>
      <c r="N1" s="727"/>
      <c r="O1" s="757"/>
      <c r="P1" s="757"/>
      <c r="Q1" s="757"/>
      <c r="R1" s="757"/>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27"/>
    </row>
    <row r="2" spans="1:39" hidden="1">
      <c r="A2" s="757"/>
      <c r="B2" s="757"/>
      <c r="C2" s="757"/>
      <c r="D2" s="757"/>
      <c r="E2" s="757"/>
      <c r="F2" s="757"/>
      <c r="G2" s="757"/>
      <c r="H2" s="757"/>
      <c r="I2" s="757"/>
      <c r="J2" s="757"/>
      <c r="K2" s="757"/>
      <c r="L2" s="727"/>
      <c r="M2" s="727"/>
      <c r="N2" s="727"/>
      <c r="O2" s="757"/>
      <c r="P2" s="757"/>
      <c r="Q2" s="757"/>
      <c r="R2" s="757"/>
      <c r="S2" s="757" t="s">
        <v>287</v>
      </c>
      <c r="T2" s="757" t="s">
        <v>287</v>
      </c>
      <c r="U2" s="757" t="s">
        <v>287</v>
      </c>
      <c r="V2" s="757" t="s">
        <v>287</v>
      </c>
      <c r="W2" s="757" t="s">
        <v>287</v>
      </c>
      <c r="X2" s="757" t="s">
        <v>287</v>
      </c>
      <c r="Y2" s="757" t="s">
        <v>287</v>
      </c>
      <c r="Z2" s="757" t="s">
        <v>287</v>
      </c>
      <c r="AA2" s="757" t="s">
        <v>287</v>
      </c>
      <c r="AB2" s="757" t="s">
        <v>287</v>
      </c>
      <c r="AC2" s="757" t="s">
        <v>286</v>
      </c>
      <c r="AD2" s="757" t="s">
        <v>286</v>
      </c>
      <c r="AE2" s="757" t="s">
        <v>286</v>
      </c>
      <c r="AF2" s="757" t="s">
        <v>286</v>
      </c>
      <c r="AG2" s="757" t="s">
        <v>286</v>
      </c>
      <c r="AH2" s="757" t="s">
        <v>286</v>
      </c>
      <c r="AI2" s="757" t="s">
        <v>286</v>
      </c>
      <c r="AJ2" s="757" t="s">
        <v>286</v>
      </c>
      <c r="AK2" s="757" t="s">
        <v>286</v>
      </c>
      <c r="AL2" s="757" t="s">
        <v>286</v>
      </c>
      <c r="AM2" s="727"/>
    </row>
    <row r="3" spans="1:39" hidden="1">
      <c r="A3" s="757"/>
      <c r="B3" s="757"/>
      <c r="C3" s="757"/>
      <c r="D3" s="757"/>
      <c r="E3" s="757"/>
      <c r="F3" s="757"/>
      <c r="G3" s="757"/>
      <c r="H3" s="757"/>
      <c r="I3" s="757"/>
      <c r="J3" s="757"/>
      <c r="K3" s="757"/>
      <c r="L3" s="727"/>
      <c r="M3" s="727"/>
      <c r="N3" s="727"/>
      <c r="O3" s="757"/>
      <c r="P3" s="757"/>
      <c r="Q3" s="757"/>
      <c r="R3" s="757"/>
      <c r="S3" s="757" t="s">
        <v>2573</v>
      </c>
      <c r="T3" s="757" t="s">
        <v>2578</v>
      </c>
      <c r="U3" s="757" t="s">
        <v>2580</v>
      </c>
      <c r="V3" s="757" t="s">
        <v>2582</v>
      </c>
      <c r="W3" s="757" t="s">
        <v>2584</v>
      </c>
      <c r="X3" s="757" t="s">
        <v>2586</v>
      </c>
      <c r="Y3" s="757" t="s">
        <v>2588</v>
      </c>
      <c r="Z3" s="757" t="s">
        <v>2590</v>
      </c>
      <c r="AA3" s="757" t="s">
        <v>2592</v>
      </c>
      <c r="AB3" s="757" t="s">
        <v>2594</v>
      </c>
      <c r="AC3" s="757" t="s">
        <v>2574</v>
      </c>
      <c r="AD3" s="757" t="s">
        <v>2579</v>
      </c>
      <c r="AE3" s="757" t="s">
        <v>2581</v>
      </c>
      <c r="AF3" s="757" t="s">
        <v>2583</v>
      </c>
      <c r="AG3" s="757" t="s">
        <v>2585</v>
      </c>
      <c r="AH3" s="757" t="s">
        <v>2587</v>
      </c>
      <c r="AI3" s="757" t="s">
        <v>2589</v>
      </c>
      <c r="AJ3" s="757" t="s">
        <v>2591</v>
      </c>
      <c r="AK3" s="757" t="s">
        <v>2593</v>
      </c>
      <c r="AL3" s="757" t="s">
        <v>2595</v>
      </c>
      <c r="AM3" s="727"/>
    </row>
    <row r="4" spans="1:39" hidden="1">
      <c r="A4" s="757"/>
      <c r="B4" s="757"/>
      <c r="C4" s="757"/>
      <c r="D4" s="757"/>
      <c r="E4" s="757"/>
      <c r="F4" s="757"/>
      <c r="G4" s="757"/>
      <c r="H4" s="757"/>
      <c r="I4" s="757"/>
      <c r="J4" s="757"/>
      <c r="K4" s="757"/>
      <c r="L4" s="727"/>
      <c r="M4" s="727"/>
      <c r="N4" s="72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27"/>
    </row>
    <row r="5" spans="1:39" hidden="1">
      <c r="A5" s="757"/>
      <c r="B5" s="757"/>
      <c r="C5" s="757"/>
      <c r="D5" s="757"/>
      <c r="E5" s="757"/>
      <c r="F5" s="757"/>
      <c r="G5" s="757"/>
      <c r="H5" s="757"/>
      <c r="I5" s="757"/>
      <c r="J5" s="757"/>
      <c r="K5" s="757"/>
      <c r="L5" s="727"/>
      <c r="M5" s="727"/>
      <c r="N5" s="72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27"/>
    </row>
    <row r="6" spans="1:39" hidden="1">
      <c r="A6" s="757"/>
      <c r="B6" s="757"/>
      <c r="C6" s="757"/>
      <c r="D6" s="757"/>
      <c r="E6" s="757"/>
      <c r="F6" s="757"/>
      <c r="G6" s="757"/>
      <c r="H6" s="757"/>
      <c r="I6" s="757"/>
      <c r="J6" s="757"/>
      <c r="K6" s="757"/>
      <c r="L6" s="727"/>
      <c r="M6" s="727"/>
      <c r="N6" s="72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27"/>
    </row>
    <row r="7" spans="1:39" hidden="1">
      <c r="A7" s="757"/>
      <c r="B7" s="757"/>
      <c r="C7" s="757"/>
      <c r="D7" s="757"/>
      <c r="E7" s="757"/>
      <c r="F7" s="757"/>
      <c r="G7" s="757"/>
      <c r="H7" s="757"/>
      <c r="I7" s="757"/>
      <c r="J7" s="757"/>
      <c r="K7" s="757"/>
      <c r="L7" s="727"/>
      <c r="M7" s="727"/>
      <c r="N7" s="72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27"/>
    </row>
    <row r="8" spans="1:39" hidden="1">
      <c r="A8" s="757"/>
      <c r="B8" s="757"/>
      <c r="C8" s="757"/>
      <c r="D8" s="757"/>
      <c r="E8" s="757"/>
      <c r="F8" s="757"/>
      <c r="G8" s="757"/>
      <c r="H8" s="757"/>
      <c r="I8" s="757"/>
      <c r="J8" s="757"/>
      <c r="K8" s="757"/>
      <c r="L8" s="727"/>
      <c r="M8" s="727"/>
      <c r="N8" s="72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27"/>
    </row>
    <row r="9" spans="1:39" hidden="1">
      <c r="A9" s="757"/>
      <c r="B9" s="757"/>
      <c r="C9" s="757"/>
      <c r="D9" s="757"/>
      <c r="E9" s="757"/>
      <c r="F9" s="757"/>
      <c r="G9" s="757"/>
      <c r="H9" s="757"/>
      <c r="I9" s="757"/>
      <c r="J9" s="757"/>
      <c r="K9" s="757"/>
      <c r="L9" s="727"/>
      <c r="M9" s="727"/>
      <c r="N9" s="72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27"/>
    </row>
    <row r="10" spans="1:39" hidden="1">
      <c r="A10" s="757"/>
      <c r="B10" s="757"/>
      <c r="C10" s="757"/>
      <c r="D10" s="757"/>
      <c r="E10" s="757"/>
      <c r="F10" s="757"/>
      <c r="G10" s="757"/>
      <c r="H10" s="757"/>
      <c r="I10" s="757"/>
      <c r="J10" s="757"/>
      <c r="K10" s="757"/>
      <c r="L10" s="727"/>
      <c r="M10" s="727"/>
      <c r="N10" s="72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27"/>
    </row>
    <row r="11" spans="1:39" ht="15" hidden="1" customHeight="1">
      <c r="A11" s="757"/>
      <c r="B11" s="757"/>
      <c r="C11" s="757"/>
      <c r="D11" s="757"/>
      <c r="E11" s="757"/>
      <c r="F11" s="757"/>
      <c r="G11" s="757"/>
      <c r="H11" s="757"/>
      <c r="I11" s="757"/>
      <c r="J11" s="757"/>
      <c r="K11" s="757"/>
      <c r="L11" s="727"/>
      <c r="M11" s="713"/>
      <c r="N11" s="72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27"/>
    </row>
    <row r="12" spans="1:39" s="89" customFormat="1" ht="20.100000000000001" customHeight="1">
      <c r="A12" s="758"/>
      <c r="B12" s="758"/>
      <c r="C12" s="758"/>
      <c r="D12" s="758"/>
      <c r="E12" s="758"/>
      <c r="F12" s="758"/>
      <c r="G12" s="758"/>
      <c r="H12" s="758"/>
      <c r="I12" s="758"/>
      <c r="J12" s="758"/>
      <c r="K12" s="758"/>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7"/>
      <c r="B13" s="757"/>
      <c r="C13" s="757"/>
      <c r="D13" s="757"/>
      <c r="E13" s="757"/>
      <c r="F13" s="757"/>
      <c r="G13" s="757"/>
      <c r="H13" s="757"/>
      <c r="I13" s="757"/>
      <c r="J13" s="757"/>
      <c r="K13" s="757"/>
      <c r="L13" s="727"/>
      <c r="M13" s="727"/>
      <c r="N13" s="72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27"/>
    </row>
    <row r="14" spans="1:39" s="89" customFormat="1" ht="15" customHeight="1">
      <c r="A14" s="758"/>
      <c r="B14" s="758"/>
      <c r="C14" s="758"/>
      <c r="D14" s="758"/>
      <c r="E14" s="758"/>
      <c r="F14" s="758"/>
      <c r="G14" s="758" t="b">
        <v>1</v>
      </c>
      <c r="H14" s="758"/>
      <c r="I14" s="758"/>
      <c r="J14" s="758"/>
      <c r="K14" s="758"/>
      <c r="L14" s="1105" t="s">
        <v>1296</v>
      </c>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row>
    <row r="15" spans="1:39" s="90" customFormat="1" ht="15" customHeight="1">
      <c r="A15" s="727"/>
      <c r="B15" s="727"/>
      <c r="C15" s="727"/>
      <c r="D15" s="727"/>
      <c r="E15" s="727"/>
      <c r="F15" s="727"/>
      <c r="G15" s="758" t="b">
        <v>1</v>
      </c>
      <c r="H15" s="727"/>
      <c r="I15" s="727"/>
      <c r="J15" s="727"/>
      <c r="K15" s="727"/>
      <c r="L15" s="1107" t="s">
        <v>16</v>
      </c>
      <c r="M15" s="1108" t="s">
        <v>121</v>
      </c>
      <c r="N15" s="1104" t="s">
        <v>143</v>
      </c>
      <c r="O15" s="759" t="s">
        <v>2565</v>
      </c>
      <c r="P15" s="759" t="s">
        <v>2565</v>
      </c>
      <c r="Q15" s="759" t="s">
        <v>2565</v>
      </c>
      <c r="R15" s="760" t="s">
        <v>2566</v>
      </c>
      <c r="S15" s="723" t="s">
        <v>2567</v>
      </c>
      <c r="T15" s="723" t="s">
        <v>2596</v>
      </c>
      <c r="U15" s="723" t="s">
        <v>2597</v>
      </c>
      <c r="V15" s="723" t="s">
        <v>2598</v>
      </c>
      <c r="W15" s="723" t="s">
        <v>2599</v>
      </c>
      <c r="X15" s="723" t="s">
        <v>2600</v>
      </c>
      <c r="Y15" s="723" t="s">
        <v>2601</v>
      </c>
      <c r="Z15" s="723" t="s">
        <v>2602</v>
      </c>
      <c r="AA15" s="723" t="s">
        <v>2603</v>
      </c>
      <c r="AB15" s="723" t="s">
        <v>2604</v>
      </c>
      <c r="AC15" s="723" t="s">
        <v>2567</v>
      </c>
      <c r="AD15" s="723" t="s">
        <v>2596</v>
      </c>
      <c r="AE15" s="723" t="s">
        <v>2597</v>
      </c>
      <c r="AF15" s="723" t="s">
        <v>2598</v>
      </c>
      <c r="AG15" s="723" t="s">
        <v>2599</v>
      </c>
      <c r="AH15" s="723" t="s">
        <v>2600</v>
      </c>
      <c r="AI15" s="723" t="s">
        <v>2601</v>
      </c>
      <c r="AJ15" s="723" t="s">
        <v>2602</v>
      </c>
      <c r="AK15" s="723" t="s">
        <v>2603</v>
      </c>
      <c r="AL15" s="723" t="s">
        <v>2604</v>
      </c>
      <c r="AM15" s="1106" t="s">
        <v>323</v>
      </c>
    </row>
    <row r="16" spans="1:39" s="90" customFormat="1" ht="69.900000000000006" customHeight="1">
      <c r="A16" s="727"/>
      <c r="B16" s="727"/>
      <c r="C16" s="727"/>
      <c r="D16" s="727"/>
      <c r="E16" s="727"/>
      <c r="F16" s="727"/>
      <c r="G16" s="758" t="b">
        <v>1</v>
      </c>
      <c r="H16" s="727"/>
      <c r="I16" s="727"/>
      <c r="J16" s="727"/>
      <c r="K16" s="727"/>
      <c r="L16" s="1107"/>
      <c r="M16" s="1109"/>
      <c r="N16" s="1104"/>
      <c r="O16" s="723" t="s">
        <v>286</v>
      </c>
      <c r="P16" s="723" t="s">
        <v>324</v>
      </c>
      <c r="Q16" s="723" t="s">
        <v>304</v>
      </c>
      <c r="R16" s="723" t="s">
        <v>286</v>
      </c>
      <c r="S16" s="761" t="s">
        <v>287</v>
      </c>
      <c r="T16" s="761" t="s">
        <v>287</v>
      </c>
      <c r="U16" s="761" t="s">
        <v>287</v>
      </c>
      <c r="V16" s="761" t="s">
        <v>287</v>
      </c>
      <c r="W16" s="761" t="s">
        <v>287</v>
      </c>
      <c r="X16" s="761" t="s">
        <v>287</v>
      </c>
      <c r="Y16" s="761" t="s">
        <v>287</v>
      </c>
      <c r="Z16" s="761" t="s">
        <v>287</v>
      </c>
      <c r="AA16" s="761" t="s">
        <v>287</v>
      </c>
      <c r="AB16" s="761" t="s">
        <v>287</v>
      </c>
      <c r="AC16" s="761" t="s">
        <v>286</v>
      </c>
      <c r="AD16" s="761" t="s">
        <v>286</v>
      </c>
      <c r="AE16" s="761" t="s">
        <v>286</v>
      </c>
      <c r="AF16" s="761" t="s">
        <v>286</v>
      </c>
      <c r="AG16" s="761" t="s">
        <v>286</v>
      </c>
      <c r="AH16" s="761" t="s">
        <v>286</v>
      </c>
      <c r="AI16" s="761" t="s">
        <v>286</v>
      </c>
      <c r="AJ16" s="761" t="s">
        <v>286</v>
      </c>
      <c r="AK16" s="761" t="s">
        <v>286</v>
      </c>
      <c r="AL16" s="761" t="s">
        <v>286</v>
      </c>
      <c r="AM16" s="1106"/>
    </row>
    <row r="17" spans="1:39">
      <c r="A17" s="762" t="s">
        <v>18</v>
      </c>
      <c r="B17" s="757"/>
      <c r="C17" s="757"/>
      <c r="D17" s="757"/>
      <c r="E17" s="757"/>
      <c r="F17" s="757"/>
      <c r="G17" s="757"/>
      <c r="H17" s="757"/>
      <c r="I17" s="757"/>
      <c r="J17" s="757"/>
      <c r="K17" s="757"/>
      <c r="L17" s="763" t="s">
        <v>2543</v>
      </c>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row>
    <row r="18" spans="1:39">
      <c r="A18" s="762" t="s">
        <v>18</v>
      </c>
      <c r="B18" s="757"/>
      <c r="C18" s="757"/>
      <c r="D18" s="757"/>
      <c r="E18" s="757"/>
      <c r="F18" s="757"/>
      <c r="G18" s="757"/>
      <c r="H18" s="757"/>
      <c r="I18" s="757"/>
      <c r="J18" s="757"/>
      <c r="K18" s="757"/>
      <c r="L18" s="764" t="s">
        <v>18</v>
      </c>
      <c r="M18" s="765" t="s">
        <v>328</v>
      </c>
      <c r="N18" s="723"/>
      <c r="O18" s="766" t="s">
        <v>1028</v>
      </c>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8"/>
      <c r="AM18" s="769"/>
    </row>
    <row r="19" spans="1:39">
      <c r="A19" s="762" t="s">
        <v>18</v>
      </c>
      <c r="B19" s="757"/>
      <c r="C19" s="757"/>
      <c r="D19" s="757"/>
      <c r="E19" s="757"/>
      <c r="F19" s="757"/>
      <c r="G19" s="757"/>
      <c r="H19" s="757"/>
      <c r="I19" s="757"/>
      <c r="J19" s="757"/>
      <c r="K19" s="757"/>
      <c r="L19" s="764" t="s">
        <v>102</v>
      </c>
      <c r="M19" s="770" t="s">
        <v>325</v>
      </c>
      <c r="N19" s="723" t="s">
        <v>326</v>
      </c>
      <c r="O19" s="771">
        <v>137.5</v>
      </c>
      <c r="P19" s="771">
        <v>137.5</v>
      </c>
      <c r="Q19" s="771">
        <v>137.5</v>
      </c>
      <c r="R19" s="771">
        <v>137.5</v>
      </c>
      <c r="S19" s="771">
        <v>137.5</v>
      </c>
      <c r="T19" s="771"/>
      <c r="U19" s="771"/>
      <c r="V19" s="771"/>
      <c r="W19" s="771"/>
      <c r="X19" s="771"/>
      <c r="Y19" s="771"/>
      <c r="Z19" s="771"/>
      <c r="AA19" s="771"/>
      <c r="AB19" s="771"/>
      <c r="AC19" s="771">
        <v>137.5</v>
      </c>
      <c r="AD19" s="771"/>
      <c r="AE19" s="771"/>
      <c r="AF19" s="771"/>
      <c r="AG19" s="771"/>
      <c r="AH19" s="771"/>
      <c r="AI19" s="771"/>
      <c r="AJ19" s="771"/>
      <c r="AK19" s="771"/>
      <c r="AL19" s="771"/>
      <c r="AM19" s="769"/>
    </row>
    <row r="20" spans="1:39">
      <c r="A20" s="762" t="s">
        <v>18</v>
      </c>
      <c r="B20" s="757"/>
      <c r="C20" s="757"/>
      <c r="D20" s="757"/>
      <c r="E20" s="757"/>
      <c r="F20" s="757"/>
      <c r="G20" s="757"/>
      <c r="H20" s="757"/>
      <c r="I20" s="757"/>
      <c r="J20" s="757"/>
      <c r="K20" s="757"/>
      <c r="L20" s="764" t="s">
        <v>103</v>
      </c>
      <c r="M20" s="770" t="s">
        <v>327</v>
      </c>
      <c r="N20" s="723" t="s">
        <v>326</v>
      </c>
      <c r="O20" s="771">
        <v>37.5</v>
      </c>
      <c r="P20" s="771">
        <v>37.5</v>
      </c>
      <c r="Q20" s="771">
        <v>37.5</v>
      </c>
      <c r="R20" s="771">
        <v>37.5</v>
      </c>
      <c r="S20" s="771">
        <v>37.5</v>
      </c>
      <c r="T20" s="771"/>
      <c r="U20" s="771"/>
      <c r="V20" s="771"/>
      <c r="W20" s="771"/>
      <c r="X20" s="771"/>
      <c r="Y20" s="771"/>
      <c r="Z20" s="771"/>
      <c r="AA20" s="771"/>
      <c r="AB20" s="771"/>
      <c r="AC20" s="771">
        <v>37.5</v>
      </c>
      <c r="AD20" s="771"/>
      <c r="AE20" s="771"/>
      <c r="AF20" s="771"/>
      <c r="AG20" s="771"/>
      <c r="AH20" s="771"/>
      <c r="AI20" s="771"/>
      <c r="AJ20" s="771"/>
      <c r="AK20" s="771"/>
      <c r="AL20" s="771"/>
      <c r="AM20" s="769"/>
    </row>
    <row r="21" spans="1:39">
      <c r="A21" s="762" t="s">
        <v>18</v>
      </c>
      <c r="B21" s="757"/>
      <c r="C21" s="757"/>
      <c r="D21" s="757"/>
      <c r="E21" s="757"/>
      <c r="F21" s="757"/>
      <c r="G21" s="757"/>
      <c r="H21" s="757"/>
      <c r="I21" s="757"/>
      <c r="J21" s="757"/>
      <c r="K21" s="757"/>
      <c r="L21" s="764">
        <v>4</v>
      </c>
      <c r="M21" s="772" t="s">
        <v>1171</v>
      </c>
      <c r="N21" s="722" t="s">
        <v>329</v>
      </c>
      <c r="O21" s="773">
        <v>242</v>
      </c>
      <c r="P21" s="773">
        <v>245.2</v>
      </c>
      <c r="Q21" s="773">
        <v>238.43999999999997</v>
      </c>
      <c r="R21" s="773">
        <v>241</v>
      </c>
      <c r="S21" s="773">
        <v>245.2</v>
      </c>
      <c r="T21" s="773">
        <v>0</v>
      </c>
      <c r="U21" s="773">
        <v>0</v>
      </c>
      <c r="V21" s="773">
        <v>0</v>
      </c>
      <c r="W21" s="773">
        <v>0</v>
      </c>
      <c r="X21" s="773">
        <v>0</v>
      </c>
      <c r="Y21" s="773">
        <v>0</v>
      </c>
      <c r="Z21" s="773">
        <v>0</v>
      </c>
      <c r="AA21" s="773">
        <v>0</v>
      </c>
      <c r="AB21" s="773">
        <v>0</v>
      </c>
      <c r="AC21" s="773">
        <v>237.83999999999997</v>
      </c>
      <c r="AD21" s="773">
        <v>0</v>
      </c>
      <c r="AE21" s="773">
        <v>0</v>
      </c>
      <c r="AF21" s="773">
        <v>0</v>
      </c>
      <c r="AG21" s="773">
        <v>0</v>
      </c>
      <c r="AH21" s="773">
        <v>0</v>
      </c>
      <c r="AI21" s="773">
        <v>0</v>
      </c>
      <c r="AJ21" s="773">
        <v>0</v>
      </c>
      <c r="AK21" s="773">
        <v>0</v>
      </c>
      <c r="AL21" s="773">
        <v>0</v>
      </c>
      <c r="AM21" s="769"/>
    </row>
    <row r="22" spans="1:39">
      <c r="A22" s="762" t="s">
        <v>18</v>
      </c>
      <c r="B22" s="757"/>
      <c r="C22" s="757"/>
      <c r="D22" s="757"/>
      <c r="E22" s="757"/>
      <c r="F22" s="757"/>
      <c r="G22" s="757"/>
      <c r="H22" s="757"/>
      <c r="I22" s="757"/>
      <c r="J22" s="757"/>
      <c r="K22" s="757"/>
      <c r="L22" s="764" t="s">
        <v>148</v>
      </c>
      <c r="M22" s="748" t="s">
        <v>330</v>
      </c>
      <c r="N22" s="722" t="s">
        <v>329</v>
      </c>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1:39">
      <c r="A23" s="762" t="s">
        <v>18</v>
      </c>
      <c r="B23" s="757"/>
      <c r="C23" s="757"/>
      <c r="D23" s="757"/>
      <c r="E23" s="757"/>
      <c r="F23" s="757"/>
      <c r="G23" s="757"/>
      <c r="H23" s="757"/>
      <c r="I23" s="757"/>
      <c r="J23" s="757"/>
      <c r="K23" s="757"/>
      <c r="L23" s="764" t="s">
        <v>391</v>
      </c>
      <c r="M23" s="748" t="s">
        <v>331</v>
      </c>
      <c r="N23" s="722" t="s">
        <v>329</v>
      </c>
      <c r="O23" s="753">
        <v>242</v>
      </c>
      <c r="P23" s="753">
        <v>245.2</v>
      </c>
      <c r="Q23" s="753">
        <v>238.44</v>
      </c>
      <c r="R23" s="753">
        <v>241</v>
      </c>
      <c r="S23" s="753">
        <v>245.2</v>
      </c>
      <c r="T23" s="753"/>
      <c r="U23" s="753"/>
      <c r="V23" s="753"/>
      <c r="W23" s="753"/>
      <c r="X23" s="753"/>
      <c r="Y23" s="753"/>
      <c r="Z23" s="753"/>
      <c r="AA23" s="753"/>
      <c r="AB23" s="753"/>
      <c r="AC23" s="753">
        <v>237.84</v>
      </c>
      <c r="AD23" s="753"/>
      <c r="AE23" s="753"/>
      <c r="AF23" s="753"/>
      <c r="AG23" s="753"/>
      <c r="AH23" s="753"/>
      <c r="AI23" s="753"/>
      <c r="AJ23" s="753"/>
      <c r="AK23" s="753"/>
      <c r="AL23" s="753"/>
      <c r="AM23" s="754"/>
    </row>
    <row r="24" spans="1:39" ht="22.8">
      <c r="A24" s="762" t="s">
        <v>18</v>
      </c>
      <c r="B24" s="757"/>
      <c r="C24" s="757"/>
      <c r="D24" s="757"/>
      <c r="E24" s="757"/>
      <c r="F24" s="757"/>
      <c r="G24" s="757"/>
      <c r="H24" s="757"/>
      <c r="I24" s="757"/>
      <c r="J24" s="757"/>
      <c r="K24" s="757"/>
      <c r="L24" s="764" t="s">
        <v>392</v>
      </c>
      <c r="M24" s="772" t="s">
        <v>1167</v>
      </c>
      <c r="N24" s="722" t="s">
        <v>329</v>
      </c>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4"/>
    </row>
    <row r="25" spans="1:39">
      <c r="A25" s="762" t="s">
        <v>18</v>
      </c>
      <c r="B25" s="757"/>
      <c r="C25" s="757"/>
      <c r="D25" s="757"/>
      <c r="E25" s="757"/>
      <c r="F25" s="757"/>
      <c r="G25" s="757"/>
      <c r="H25" s="757"/>
      <c r="I25" s="757"/>
      <c r="J25" s="757"/>
      <c r="K25" s="757"/>
      <c r="L25" s="764" t="s">
        <v>120</v>
      </c>
      <c r="M25" s="772" t="s">
        <v>332</v>
      </c>
      <c r="N25" s="722" t="s">
        <v>329</v>
      </c>
      <c r="O25" s="773">
        <v>0</v>
      </c>
      <c r="P25" s="773">
        <v>0</v>
      </c>
      <c r="Q25" s="773">
        <v>0</v>
      </c>
      <c r="R25" s="773">
        <v>0</v>
      </c>
      <c r="S25" s="773">
        <v>0</v>
      </c>
      <c r="T25" s="773">
        <v>0</v>
      </c>
      <c r="U25" s="773">
        <v>0</v>
      </c>
      <c r="V25" s="773">
        <v>0</v>
      </c>
      <c r="W25" s="773">
        <v>0</v>
      </c>
      <c r="X25" s="773">
        <v>0</v>
      </c>
      <c r="Y25" s="773">
        <v>0</v>
      </c>
      <c r="Z25" s="773">
        <v>0</v>
      </c>
      <c r="AA25" s="773">
        <v>0</v>
      </c>
      <c r="AB25" s="773">
        <v>0</v>
      </c>
      <c r="AC25" s="773">
        <v>0</v>
      </c>
      <c r="AD25" s="773">
        <v>0</v>
      </c>
      <c r="AE25" s="773">
        <v>0</v>
      </c>
      <c r="AF25" s="773">
        <v>0</v>
      </c>
      <c r="AG25" s="773">
        <v>0</v>
      </c>
      <c r="AH25" s="773">
        <v>0</v>
      </c>
      <c r="AI25" s="773">
        <v>0</v>
      </c>
      <c r="AJ25" s="773">
        <v>0</v>
      </c>
      <c r="AK25" s="773">
        <v>0</v>
      </c>
      <c r="AL25" s="773">
        <v>0</v>
      </c>
      <c r="AM25" s="754"/>
    </row>
    <row r="26" spans="1:39">
      <c r="A26" s="762" t="s">
        <v>18</v>
      </c>
      <c r="B26" s="757"/>
      <c r="C26" s="757"/>
      <c r="D26" s="757"/>
      <c r="E26" s="757"/>
      <c r="F26" s="757"/>
      <c r="G26" s="757"/>
      <c r="H26" s="757"/>
      <c r="I26" s="757"/>
      <c r="J26" s="757"/>
      <c r="K26" s="757"/>
      <c r="L26" s="764" t="s">
        <v>122</v>
      </c>
      <c r="M26" s="748" t="s">
        <v>1123</v>
      </c>
      <c r="N26" s="722" t="s">
        <v>329</v>
      </c>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4"/>
    </row>
    <row r="27" spans="1:39">
      <c r="A27" s="762" t="s">
        <v>18</v>
      </c>
      <c r="B27" s="757"/>
      <c r="C27" s="757"/>
      <c r="D27" s="757"/>
      <c r="E27" s="757"/>
      <c r="F27" s="757"/>
      <c r="G27" s="757"/>
      <c r="H27" s="757"/>
      <c r="I27" s="757"/>
      <c r="J27" s="757"/>
      <c r="K27" s="757"/>
      <c r="L27" s="764" t="s">
        <v>123</v>
      </c>
      <c r="M27" s="748" t="s">
        <v>333</v>
      </c>
      <c r="N27" s="722" t="s">
        <v>329</v>
      </c>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4"/>
    </row>
    <row r="28" spans="1:39">
      <c r="A28" s="762" t="s">
        <v>18</v>
      </c>
      <c r="B28" s="757"/>
      <c r="C28" s="757"/>
      <c r="D28" s="757"/>
      <c r="E28" s="757"/>
      <c r="F28" s="757"/>
      <c r="G28" s="757"/>
      <c r="H28" s="757"/>
      <c r="I28" s="757"/>
      <c r="J28" s="757"/>
      <c r="K28" s="757"/>
      <c r="L28" s="764" t="s">
        <v>124</v>
      </c>
      <c r="M28" s="765" t="s">
        <v>334</v>
      </c>
      <c r="N28" s="722" t="s">
        <v>329</v>
      </c>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54"/>
    </row>
    <row r="29" spans="1:39">
      <c r="A29" s="762" t="s">
        <v>18</v>
      </c>
      <c r="B29" s="757"/>
      <c r="C29" s="757"/>
      <c r="D29" s="757"/>
      <c r="E29" s="757"/>
      <c r="F29" s="757"/>
      <c r="G29" s="757"/>
      <c r="H29" s="757"/>
      <c r="I29" s="757"/>
      <c r="J29" s="757"/>
      <c r="K29" s="757"/>
      <c r="L29" s="764" t="s">
        <v>125</v>
      </c>
      <c r="M29" s="765" t="s">
        <v>335</v>
      </c>
      <c r="N29" s="722" t="s">
        <v>329</v>
      </c>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4"/>
    </row>
    <row r="30" spans="1:39">
      <c r="A30" s="762" t="s">
        <v>18</v>
      </c>
      <c r="B30" s="757"/>
      <c r="C30" s="757"/>
      <c r="D30" s="757"/>
      <c r="E30" s="757"/>
      <c r="F30" s="757"/>
      <c r="G30" s="757"/>
      <c r="H30" s="757"/>
      <c r="I30" s="757"/>
      <c r="J30" s="757"/>
      <c r="K30" s="757"/>
      <c r="L30" s="764" t="s">
        <v>126</v>
      </c>
      <c r="M30" s="772" t="s">
        <v>336</v>
      </c>
      <c r="N30" s="722" t="s">
        <v>329</v>
      </c>
      <c r="O30" s="773">
        <v>242</v>
      </c>
      <c r="P30" s="773">
        <v>245.2</v>
      </c>
      <c r="Q30" s="773">
        <v>238.43999999999997</v>
      </c>
      <c r="R30" s="773">
        <v>241</v>
      </c>
      <c r="S30" s="773">
        <v>245.2</v>
      </c>
      <c r="T30" s="773">
        <v>0</v>
      </c>
      <c r="U30" s="773">
        <v>0</v>
      </c>
      <c r="V30" s="773">
        <v>0</v>
      </c>
      <c r="W30" s="773">
        <v>0</v>
      </c>
      <c r="X30" s="773">
        <v>0</v>
      </c>
      <c r="Y30" s="773">
        <v>0</v>
      </c>
      <c r="Z30" s="773">
        <v>0</v>
      </c>
      <c r="AA30" s="773">
        <v>0</v>
      </c>
      <c r="AB30" s="773">
        <v>0</v>
      </c>
      <c r="AC30" s="773">
        <v>237.83999999999997</v>
      </c>
      <c r="AD30" s="773">
        <v>0</v>
      </c>
      <c r="AE30" s="773">
        <v>0</v>
      </c>
      <c r="AF30" s="773">
        <v>0</v>
      </c>
      <c r="AG30" s="773">
        <v>0</v>
      </c>
      <c r="AH30" s="773">
        <v>0</v>
      </c>
      <c r="AI30" s="773">
        <v>0</v>
      </c>
      <c r="AJ30" s="773">
        <v>0</v>
      </c>
      <c r="AK30" s="773">
        <v>0</v>
      </c>
      <c r="AL30" s="773">
        <v>0</v>
      </c>
      <c r="AM30" s="754"/>
    </row>
    <row r="31" spans="1:39" ht="22.8">
      <c r="A31" s="762" t="s">
        <v>18</v>
      </c>
      <c r="B31" s="757"/>
      <c r="C31" s="757"/>
      <c r="D31" s="757"/>
      <c r="E31" s="757"/>
      <c r="F31" s="757"/>
      <c r="G31" s="757"/>
      <c r="H31" s="757"/>
      <c r="I31" s="757"/>
      <c r="J31" s="757"/>
      <c r="K31" s="757"/>
      <c r="L31" s="764" t="s">
        <v>149</v>
      </c>
      <c r="M31" s="748" t="s">
        <v>337</v>
      </c>
      <c r="N31" s="722" t="s">
        <v>329</v>
      </c>
      <c r="O31" s="753">
        <v>242</v>
      </c>
      <c r="P31" s="753">
        <v>245.2</v>
      </c>
      <c r="Q31" s="753">
        <v>238.44</v>
      </c>
      <c r="R31" s="753">
        <v>241</v>
      </c>
      <c r="S31" s="753">
        <v>245.2</v>
      </c>
      <c r="T31" s="753"/>
      <c r="U31" s="753"/>
      <c r="V31" s="753"/>
      <c r="W31" s="753"/>
      <c r="X31" s="753"/>
      <c r="Y31" s="753"/>
      <c r="Z31" s="753"/>
      <c r="AA31" s="753"/>
      <c r="AB31" s="753"/>
      <c r="AC31" s="753">
        <v>237.84</v>
      </c>
      <c r="AD31" s="753"/>
      <c r="AE31" s="753"/>
      <c r="AF31" s="753"/>
      <c r="AG31" s="753"/>
      <c r="AH31" s="753"/>
      <c r="AI31" s="753"/>
      <c r="AJ31" s="753"/>
      <c r="AK31" s="753"/>
      <c r="AL31" s="753"/>
      <c r="AM31" s="754"/>
    </row>
    <row r="32" spans="1:39">
      <c r="A32" s="762" t="s">
        <v>18</v>
      </c>
      <c r="B32" s="757"/>
      <c r="C32" s="757"/>
      <c r="D32" s="757"/>
      <c r="E32" s="757"/>
      <c r="F32" s="757"/>
      <c r="G32" s="757"/>
      <c r="H32" s="757"/>
      <c r="I32" s="757"/>
      <c r="J32" s="757"/>
      <c r="K32" s="757"/>
      <c r="L32" s="764" t="s">
        <v>199</v>
      </c>
      <c r="M32" s="748" t="s">
        <v>338</v>
      </c>
      <c r="N32" s="722" t="s">
        <v>329</v>
      </c>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4"/>
    </row>
    <row r="33" spans="1:39" ht="22.8">
      <c r="A33" s="762" t="s">
        <v>18</v>
      </c>
      <c r="B33" s="757"/>
      <c r="C33" s="757"/>
      <c r="D33" s="757"/>
      <c r="E33" s="757"/>
      <c r="F33" s="757"/>
      <c r="G33" s="757"/>
      <c r="H33" s="757"/>
      <c r="I33" s="757"/>
      <c r="J33" s="757"/>
      <c r="K33" s="757"/>
      <c r="L33" s="764" t="s">
        <v>408</v>
      </c>
      <c r="M33" s="748" t="s">
        <v>1168</v>
      </c>
      <c r="N33" s="722" t="s">
        <v>329</v>
      </c>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4"/>
    </row>
    <row r="34" spans="1:39">
      <c r="A34" s="762" t="s">
        <v>18</v>
      </c>
      <c r="B34" s="757"/>
      <c r="C34" s="757"/>
      <c r="D34" s="757"/>
      <c r="E34" s="757"/>
      <c r="F34" s="757"/>
      <c r="G34" s="757"/>
      <c r="H34" s="757"/>
      <c r="I34" s="757"/>
      <c r="J34" s="757"/>
      <c r="K34" s="757"/>
      <c r="L34" s="764" t="s">
        <v>127</v>
      </c>
      <c r="M34" s="765" t="s">
        <v>1188</v>
      </c>
      <c r="N34" s="722" t="s">
        <v>329</v>
      </c>
      <c r="O34" s="753">
        <v>11.3</v>
      </c>
      <c r="P34" s="753">
        <v>16.3</v>
      </c>
      <c r="Q34" s="753">
        <v>9.5399999999999991</v>
      </c>
      <c r="R34" s="753">
        <v>10.3</v>
      </c>
      <c r="S34" s="753">
        <v>14.5</v>
      </c>
      <c r="T34" s="753"/>
      <c r="U34" s="753"/>
      <c r="V34" s="753"/>
      <c r="W34" s="753"/>
      <c r="X34" s="753"/>
      <c r="Y34" s="753"/>
      <c r="Z34" s="753"/>
      <c r="AA34" s="753"/>
      <c r="AB34" s="753"/>
      <c r="AC34" s="753">
        <v>7.14</v>
      </c>
      <c r="AD34" s="753"/>
      <c r="AE34" s="753"/>
      <c r="AF34" s="753"/>
      <c r="AG34" s="753"/>
      <c r="AH34" s="753"/>
      <c r="AI34" s="753"/>
      <c r="AJ34" s="753"/>
      <c r="AK34" s="753"/>
      <c r="AL34" s="753"/>
      <c r="AM34" s="754"/>
    </row>
    <row r="35" spans="1:39">
      <c r="A35" s="762" t="s">
        <v>18</v>
      </c>
      <c r="B35" s="757"/>
      <c r="C35" s="757"/>
      <c r="D35" s="757"/>
      <c r="E35" s="757"/>
      <c r="F35" s="757"/>
      <c r="G35" s="757"/>
      <c r="H35" s="757"/>
      <c r="I35" s="757"/>
      <c r="J35" s="757"/>
      <c r="K35" s="757"/>
      <c r="L35" s="764" t="s">
        <v>1300</v>
      </c>
      <c r="M35" s="774" t="s">
        <v>340</v>
      </c>
      <c r="N35" s="725" t="s">
        <v>145</v>
      </c>
      <c r="O35" s="773">
        <v>4.669421487603306</v>
      </c>
      <c r="P35" s="773">
        <v>6.6476345840130513</v>
      </c>
      <c r="Q35" s="773">
        <v>4.0010065425264214</v>
      </c>
      <c r="R35" s="773">
        <v>4.2738589211618256</v>
      </c>
      <c r="S35" s="773">
        <v>5.9135399673735733</v>
      </c>
      <c r="T35" s="773">
        <v>0</v>
      </c>
      <c r="U35" s="773">
        <v>0</v>
      </c>
      <c r="V35" s="773">
        <v>0</v>
      </c>
      <c r="W35" s="773">
        <v>0</v>
      </c>
      <c r="X35" s="773">
        <v>0</v>
      </c>
      <c r="Y35" s="773">
        <v>0</v>
      </c>
      <c r="Z35" s="773">
        <v>0</v>
      </c>
      <c r="AA35" s="773">
        <v>0</v>
      </c>
      <c r="AB35" s="773">
        <v>0</v>
      </c>
      <c r="AC35" s="773">
        <v>3.0020181634712415</v>
      </c>
      <c r="AD35" s="773">
        <v>0</v>
      </c>
      <c r="AE35" s="773">
        <v>0</v>
      </c>
      <c r="AF35" s="773">
        <v>0</v>
      </c>
      <c r="AG35" s="773">
        <v>0</v>
      </c>
      <c r="AH35" s="773">
        <v>0</v>
      </c>
      <c r="AI35" s="773">
        <v>0</v>
      </c>
      <c r="AJ35" s="773">
        <v>0</v>
      </c>
      <c r="AK35" s="773">
        <v>0</v>
      </c>
      <c r="AL35" s="773">
        <v>0</v>
      </c>
      <c r="AM35" s="754"/>
    </row>
    <row r="36" spans="1:39">
      <c r="A36" s="762" t="s">
        <v>18</v>
      </c>
      <c r="B36" s="757"/>
      <c r="C36" s="757"/>
      <c r="D36" s="757"/>
      <c r="E36" s="757"/>
      <c r="F36" s="757"/>
      <c r="G36" s="757"/>
      <c r="H36" s="757"/>
      <c r="I36" s="757"/>
      <c r="J36" s="757"/>
      <c r="K36" s="757"/>
      <c r="L36" s="764" t="s">
        <v>128</v>
      </c>
      <c r="M36" s="765" t="s">
        <v>341</v>
      </c>
      <c r="N36" s="722" t="s">
        <v>329</v>
      </c>
      <c r="O36" s="773">
        <v>230.7</v>
      </c>
      <c r="P36" s="773">
        <v>228.89999999999998</v>
      </c>
      <c r="Q36" s="773">
        <v>228.89999999999998</v>
      </c>
      <c r="R36" s="773">
        <v>230.7</v>
      </c>
      <c r="S36" s="773">
        <v>230.7</v>
      </c>
      <c r="T36" s="773">
        <v>0</v>
      </c>
      <c r="U36" s="773">
        <v>0</v>
      </c>
      <c r="V36" s="773">
        <v>0</v>
      </c>
      <c r="W36" s="773">
        <v>0</v>
      </c>
      <c r="X36" s="773">
        <v>0</v>
      </c>
      <c r="Y36" s="773">
        <v>0</v>
      </c>
      <c r="Z36" s="773">
        <v>0</v>
      </c>
      <c r="AA36" s="773">
        <v>0</v>
      </c>
      <c r="AB36" s="773">
        <v>0</v>
      </c>
      <c r="AC36" s="773">
        <v>230.7</v>
      </c>
      <c r="AD36" s="773">
        <v>0</v>
      </c>
      <c r="AE36" s="773">
        <v>0</v>
      </c>
      <c r="AF36" s="773">
        <v>0</v>
      </c>
      <c r="AG36" s="773">
        <v>0</v>
      </c>
      <c r="AH36" s="773">
        <v>0</v>
      </c>
      <c r="AI36" s="773">
        <v>0</v>
      </c>
      <c r="AJ36" s="773">
        <v>0</v>
      </c>
      <c r="AK36" s="773">
        <v>0</v>
      </c>
      <c r="AL36" s="773">
        <v>0</v>
      </c>
      <c r="AM36" s="754"/>
    </row>
    <row r="37" spans="1:39">
      <c r="A37" s="762" t="s">
        <v>18</v>
      </c>
      <c r="B37" s="757"/>
      <c r="C37" s="757"/>
      <c r="D37" s="757"/>
      <c r="E37" s="757"/>
      <c r="F37" s="757"/>
      <c r="G37" s="757"/>
      <c r="H37" s="757"/>
      <c r="I37" s="757"/>
      <c r="J37" s="757"/>
      <c r="K37" s="757"/>
      <c r="L37" s="764" t="s">
        <v>1237</v>
      </c>
      <c r="M37" s="748" t="s">
        <v>342</v>
      </c>
      <c r="N37" s="722" t="s">
        <v>329</v>
      </c>
      <c r="O37" s="773">
        <v>0</v>
      </c>
      <c r="P37" s="773">
        <v>0</v>
      </c>
      <c r="Q37" s="773">
        <v>0</v>
      </c>
      <c r="R37" s="773">
        <v>0</v>
      </c>
      <c r="S37" s="773">
        <v>0</v>
      </c>
      <c r="T37" s="773">
        <v>0</v>
      </c>
      <c r="U37" s="773">
        <v>0</v>
      </c>
      <c r="V37" s="773">
        <v>0</v>
      </c>
      <c r="W37" s="773">
        <v>0</v>
      </c>
      <c r="X37" s="773">
        <v>0</v>
      </c>
      <c r="Y37" s="773">
        <v>0</v>
      </c>
      <c r="Z37" s="773">
        <v>0</v>
      </c>
      <c r="AA37" s="773">
        <v>0</v>
      </c>
      <c r="AB37" s="773">
        <v>0</v>
      </c>
      <c r="AC37" s="773">
        <v>0</v>
      </c>
      <c r="AD37" s="773">
        <v>0</v>
      </c>
      <c r="AE37" s="773">
        <v>0</v>
      </c>
      <c r="AF37" s="773">
        <v>0</v>
      </c>
      <c r="AG37" s="773">
        <v>0</v>
      </c>
      <c r="AH37" s="773">
        <v>0</v>
      </c>
      <c r="AI37" s="773">
        <v>0</v>
      </c>
      <c r="AJ37" s="773">
        <v>0</v>
      </c>
      <c r="AK37" s="773">
        <v>0</v>
      </c>
      <c r="AL37" s="773">
        <v>0</v>
      </c>
      <c r="AM37" s="754"/>
    </row>
    <row r="38" spans="1:39">
      <c r="A38" s="762" t="s">
        <v>18</v>
      </c>
      <c r="B38" s="757"/>
      <c r="C38" s="757"/>
      <c r="D38" s="757"/>
      <c r="E38" s="757"/>
      <c r="F38" s="757"/>
      <c r="G38" s="757"/>
      <c r="H38" s="757"/>
      <c r="I38" s="757"/>
      <c r="J38" s="757"/>
      <c r="K38" s="757"/>
      <c r="L38" s="764" t="s">
        <v>1301</v>
      </c>
      <c r="M38" s="775" t="s">
        <v>343</v>
      </c>
      <c r="N38" s="722" t="s">
        <v>329</v>
      </c>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4"/>
    </row>
    <row r="39" spans="1:39">
      <c r="A39" s="762" t="s">
        <v>18</v>
      </c>
      <c r="B39" s="757"/>
      <c r="C39" s="757"/>
      <c r="D39" s="757"/>
      <c r="E39" s="757"/>
      <c r="F39" s="757"/>
      <c r="G39" s="757"/>
      <c r="H39" s="757"/>
      <c r="I39" s="757"/>
      <c r="J39" s="757"/>
      <c r="K39" s="757"/>
      <c r="L39" s="764" t="s">
        <v>1302</v>
      </c>
      <c r="M39" s="775" t="s">
        <v>344</v>
      </c>
      <c r="N39" s="722" t="s">
        <v>329</v>
      </c>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4"/>
    </row>
    <row r="40" spans="1:39">
      <c r="A40" s="762" t="s">
        <v>18</v>
      </c>
      <c r="B40" s="757"/>
      <c r="C40" s="757"/>
      <c r="D40" s="757"/>
      <c r="E40" s="757"/>
      <c r="F40" s="757"/>
      <c r="G40" s="757"/>
      <c r="H40" s="757"/>
      <c r="I40" s="757"/>
      <c r="J40" s="757"/>
      <c r="K40" s="757"/>
      <c r="L40" s="764" t="s">
        <v>1303</v>
      </c>
      <c r="M40" s="775" t="s">
        <v>345</v>
      </c>
      <c r="N40" s="722" t="s">
        <v>329</v>
      </c>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4"/>
    </row>
    <row r="41" spans="1:39">
      <c r="A41" s="762" t="s">
        <v>18</v>
      </c>
      <c r="B41" s="757" t="s">
        <v>1165</v>
      </c>
      <c r="C41" s="757"/>
      <c r="D41" s="757"/>
      <c r="E41" s="757"/>
      <c r="F41" s="757"/>
      <c r="G41" s="757"/>
      <c r="H41" s="757"/>
      <c r="I41" s="757"/>
      <c r="J41" s="757"/>
      <c r="K41" s="757"/>
      <c r="L41" s="764" t="s">
        <v>1304</v>
      </c>
      <c r="M41" s="748" t="s">
        <v>346</v>
      </c>
      <c r="N41" s="722" t="s">
        <v>329</v>
      </c>
      <c r="O41" s="773">
        <v>0</v>
      </c>
      <c r="P41" s="773">
        <v>0</v>
      </c>
      <c r="Q41" s="773">
        <v>0</v>
      </c>
      <c r="R41" s="773">
        <v>0</v>
      </c>
      <c r="S41" s="773">
        <v>0</v>
      </c>
      <c r="T41" s="773">
        <v>0</v>
      </c>
      <c r="U41" s="773">
        <v>0</v>
      </c>
      <c r="V41" s="773">
        <v>0</v>
      </c>
      <c r="W41" s="773">
        <v>0</v>
      </c>
      <c r="X41" s="773">
        <v>0</v>
      </c>
      <c r="Y41" s="773">
        <v>0</v>
      </c>
      <c r="Z41" s="773">
        <v>0</v>
      </c>
      <c r="AA41" s="773">
        <v>0</v>
      </c>
      <c r="AB41" s="773">
        <v>0</v>
      </c>
      <c r="AC41" s="773">
        <v>0</v>
      </c>
      <c r="AD41" s="773">
        <v>0</v>
      </c>
      <c r="AE41" s="773">
        <v>0</v>
      </c>
      <c r="AF41" s="773">
        <v>0</v>
      </c>
      <c r="AG41" s="773">
        <v>0</v>
      </c>
      <c r="AH41" s="773">
        <v>0</v>
      </c>
      <c r="AI41" s="773">
        <v>0</v>
      </c>
      <c r="AJ41" s="773">
        <v>0</v>
      </c>
      <c r="AK41" s="773">
        <v>0</v>
      </c>
      <c r="AL41" s="773">
        <v>0</v>
      </c>
      <c r="AM41" s="754"/>
    </row>
    <row r="42" spans="1:39">
      <c r="A42" s="762" t="s">
        <v>18</v>
      </c>
      <c r="B42" s="757"/>
      <c r="C42" s="757"/>
      <c r="D42" s="757"/>
      <c r="E42" s="757"/>
      <c r="F42" s="757"/>
      <c r="G42" s="757"/>
      <c r="H42" s="757"/>
      <c r="I42" s="757"/>
      <c r="J42" s="757"/>
      <c r="K42" s="757"/>
      <c r="L42" s="764" t="s">
        <v>1305</v>
      </c>
      <c r="M42" s="775" t="s">
        <v>347</v>
      </c>
      <c r="N42" s="722" t="s">
        <v>329</v>
      </c>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4"/>
    </row>
    <row r="43" spans="1:39">
      <c r="A43" s="762" t="s">
        <v>18</v>
      </c>
      <c r="B43" s="757"/>
      <c r="C43" s="757"/>
      <c r="D43" s="757"/>
      <c r="E43" s="757"/>
      <c r="F43" s="757"/>
      <c r="G43" s="757"/>
      <c r="H43" s="757"/>
      <c r="I43" s="757"/>
      <c r="J43" s="757"/>
      <c r="K43" s="757"/>
      <c r="L43" s="764" t="s">
        <v>1306</v>
      </c>
      <c r="M43" s="775" t="s">
        <v>348</v>
      </c>
      <c r="N43" s="722" t="s">
        <v>329</v>
      </c>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4"/>
    </row>
    <row r="44" spans="1:39">
      <c r="A44" s="762" t="s">
        <v>18</v>
      </c>
      <c r="B44" s="757" t="s">
        <v>1165</v>
      </c>
      <c r="C44" s="757"/>
      <c r="D44" s="757"/>
      <c r="E44" s="757"/>
      <c r="F44" s="757"/>
      <c r="G44" s="757"/>
      <c r="H44" s="757"/>
      <c r="I44" s="757"/>
      <c r="J44" s="757"/>
      <c r="K44" s="757"/>
      <c r="L44" s="764" t="s">
        <v>1307</v>
      </c>
      <c r="M44" s="748" t="s">
        <v>1189</v>
      </c>
      <c r="N44" s="722" t="s">
        <v>329</v>
      </c>
      <c r="O44" s="773">
        <v>230.7</v>
      </c>
      <c r="P44" s="773">
        <v>228.89999999999998</v>
      </c>
      <c r="Q44" s="773">
        <v>228.89999999999998</v>
      </c>
      <c r="R44" s="773">
        <v>230.7</v>
      </c>
      <c r="S44" s="773">
        <v>230.7</v>
      </c>
      <c r="T44" s="773">
        <v>0</v>
      </c>
      <c r="U44" s="773">
        <v>0</v>
      </c>
      <c r="V44" s="773">
        <v>0</v>
      </c>
      <c r="W44" s="773">
        <v>0</v>
      </c>
      <c r="X44" s="773">
        <v>0</v>
      </c>
      <c r="Y44" s="773">
        <v>0</v>
      </c>
      <c r="Z44" s="773">
        <v>0</v>
      </c>
      <c r="AA44" s="773">
        <v>0</v>
      </c>
      <c r="AB44" s="773">
        <v>0</v>
      </c>
      <c r="AC44" s="773">
        <v>230.7</v>
      </c>
      <c r="AD44" s="773">
        <v>0</v>
      </c>
      <c r="AE44" s="773">
        <v>0</v>
      </c>
      <c r="AF44" s="773">
        <v>0</v>
      </c>
      <c r="AG44" s="773">
        <v>0</v>
      </c>
      <c r="AH44" s="773">
        <v>0</v>
      </c>
      <c r="AI44" s="773">
        <v>0</v>
      </c>
      <c r="AJ44" s="773">
        <v>0</v>
      </c>
      <c r="AK44" s="773">
        <v>0</v>
      </c>
      <c r="AL44" s="773">
        <v>0</v>
      </c>
      <c r="AM44" s="754"/>
    </row>
    <row r="45" spans="1:39">
      <c r="A45" s="762" t="s">
        <v>18</v>
      </c>
      <c r="B45" s="757"/>
      <c r="C45" s="757"/>
      <c r="D45" s="757"/>
      <c r="E45" s="757"/>
      <c r="F45" s="757"/>
      <c r="G45" s="757"/>
      <c r="H45" s="757"/>
      <c r="I45" s="757"/>
      <c r="J45" s="757"/>
      <c r="K45" s="757"/>
      <c r="L45" s="764" t="s">
        <v>1308</v>
      </c>
      <c r="M45" s="775" t="s">
        <v>349</v>
      </c>
      <c r="N45" s="722" t="s">
        <v>329</v>
      </c>
      <c r="O45" s="773">
        <v>6.6</v>
      </c>
      <c r="P45" s="773">
        <v>5.2</v>
      </c>
      <c r="Q45" s="773">
        <v>5.2</v>
      </c>
      <c r="R45" s="773">
        <v>6.6</v>
      </c>
      <c r="S45" s="773">
        <v>6.6</v>
      </c>
      <c r="T45" s="773">
        <v>0</v>
      </c>
      <c r="U45" s="773">
        <v>0</v>
      </c>
      <c r="V45" s="773">
        <v>0</v>
      </c>
      <c r="W45" s="773">
        <v>0</v>
      </c>
      <c r="X45" s="773">
        <v>0</v>
      </c>
      <c r="Y45" s="773">
        <v>0</v>
      </c>
      <c r="Z45" s="773">
        <v>0</v>
      </c>
      <c r="AA45" s="773">
        <v>0</v>
      </c>
      <c r="AB45" s="773">
        <v>0</v>
      </c>
      <c r="AC45" s="773">
        <v>6.6</v>
      </c>
      <c r="AD45" s="773">
        <v>0</v>
      </c>
      <c r="AE45" s="773">
        <v>0</v>
      </c>
      <c r="AF45" s="773">
        <v>0</v>
      </c>
      <c r="AG45" s="773">
        <v>0</v>
      </c>
      <c r="AH45" s="773">
        <v>0</v>
      </c>
      <c r="AI45" s="773">
        <v>0</v>
      </c>
      <c r="AJ45" s="773">
        <v>0</v>
      </c>
      <c r="AK45" s="773">
        <v>0</v>
      </c>
      <c r="AL45" s="773">
        <v>0</v>
      </c>
      <c r="AM45" s="754"/>
    </row>
    <row r="46" spans="1:39">
      <c r="A46" s="762" t="s">
        <v>18</v>
      </c>
      <c r="B46" s="757"/>
      <c r="C46" s="757"/>
      <c r="D46" s="757"/>
      <c r="E46" s="757"/>
      <c r="F46" s="757"/>
      <c r="G46" s="757"/>
      <c r="H46" s="757"/>
      <c r="I46" s="757"/>
      <c r="J46" s="757"/>
      <c r="K46" s="757"/>
      <c r="L46" s="764" t="s">
        <v>1309</v>
      </c>
      <c r="M46" s="776" t="s">
        <v>347</v>
      </c>
      <c r="N46" s="722" t="s">
        <v>329</v>
      </c>
      <c r="O46" s="753">
        <v>6.6</v>
      </c>
      <c r="P46" s="753">
        <v>5.2</v>
      </c>
      <c r="Q46" s="753">
        <v>5.2</v>
      </c>
      <c r="R46" s="753">
        <v>6.6</v>
      </c>
      <c r="S46" s="753">
        <v>6.6</v>
      </c>
      <c r="T46" s="753"/>
      <c r="U46" s="753"/>
      <c r="V46" s="753"/>
      <c r="W46" s="753"/>
      <c r="X46" s="753"/>
      <c r="Y46" s="753"/>
      <c r="Z46" s="753"/>
      <c r="AA46" s="753"/>
      <c r="AB46" s="753"/>
      <c r="AC46" s="753">
        <v>6.6</v>
      </c>
      <c r="AD46" s="753"/>
      <c r="AE46" s="753"/>
      <c r="AF46" s="753"/>
      <c r="AG46" s="753"/>
      <c r="AH46" s="753"/>
      <c r="AI46" s="753"/>
      <c r="AJ46" s="753"/>
      <c r="AK46" s="753"/>
      <c r="AL46" s="753"/>
      <c r="AM46" s="754"/>
    </row>
    <row r="47" spans="1:39">
      <c r="A47" s="762" t="s">
        <v>18</v>
      </c>
      <c r="B47" s="757"/>
      <c r="C47" s="757"/>
      <c r="D47" s="757"/>
      <c r="E47" s="757"/>
      <c r="F47" s="757"/>
      <c r="G47" s="757"/>
      <c r="H47" s="757"/>
      <c r="I47" s="757"/>
      <c r="J47" s="757"/>
      <c r="K47" s="757"/>
      <c r="L47" s="764" t="s">
        <v>1310</v>
      </c>
      <c r="M47" s="776" t="s">
        <v>348</v>
      </c>
      <c r="N47" s="722" t="s">
        <v>329</v>
      </c>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4"/>
    </row>
    <row r="48" spans="1:39">
      <c r="A48" s="762" t="s">
        <v>18</v>
      </c>
      <c r="B48" s="757" t="s">
        <v>1166</v>
      </c>
      <c r="C48" s="757"/>
      <c r="D48" s="757"/>
      <c r="E48" s="757"/>
      <c r="F48" s="757"/>
      <c r="G48" s="757"/>
      <c r="H48" s="757"/>
      <c r="I48" s="757"/>
      <c r="J48" s="757"/>
      <c r="K48" s="757"/>
      <c r="L48" s="764" t="s">
        <v>1311</v>
      </c>
      <c r="M48" s="775" t="s">
        <v>350</v>
      </c>
      <c r="N48" s="722" t="s">
        <v>329</v>
      </c>
      <c r="O48" s="773">
        <v>220</v>
      </c>
      <c r="P48" s="773">
        <v>217.5</v>
      </c>
      <c r="Q48" s="773">
        <v>217.5</v>
      </c>
      <c r="R48" s="773">
        <v>220</v>
      </c>
      <c r="S48" s="773">
        <v>220</v>
      </c>
      <c r="T48" s="773">
        <v>0</v>
      </c>
      <c r="U48" s="773">
        <v>0</v>
      </c>
      <c r="V48" s="773">
        <v>0</v>
      </c>
      <c r="W48" s="773">
        <v>0</v>
      </c>
      <c r="X48" s="773">
        <v>0</v>
      </c>
      <c r="Y48" s="773">
        <v>0</v>
      </c>
      <c r="Z48" s="773">
        <v>0</v>
      </c>
      <c r="AA48" s="773">
        <v>0</v>
      </c>
      <c r="AB48" s="773">
        <v>0</v>
      </c>
      <c r="AC48" s="773">
        <v>220</v>
      </c>
      <c r="AD48" s="773">
        <v>0</v>
      </c>
      <c r="AE48" s="773">
        <v>0</v>
      </c>
      <c r="AF48" s="773">
        <v>0</v>
      </c>
      <c r="AG48" s="773">
        <v>0</v>
      </c>
      <c r="AH48" s="773">
        <v>0</v>
      </c>
      <c r="AI48" s="773">
        <v>0</v>
      </c>
      <c r="AJ48" s="773">
        <v>0</v>
      </c>
      <c r="AK48" s="773">
        <v>0</v>
      </c>
      <c r="AL48" s="773">
        <v>0</v>
      </c>
      <c r="AM48" s="754"/>
    </row>
    <row r="49" spans="1:39">
      <c r="A49" s="762" t="s">
        <v>18</v>
      </c>
      <c r="B49" s="757"/>
      <c r="C49" s="757"/>
      <c r="D49" s="757"/>
      <c r="E49" s="757"/>
      <c r="F49" s="757"/>
      <c r="G49" s="757"/>
      <c r="H49" s="757"/>
      <c r="I49" s="757"/>
      <c r="J49" s="757"/>
      <c r="K49" s="757"/>
      <c r="L49" s="764" t="s">
        <v>1312</v>
      </c>
      <c r="M49" s="776" t="s">
        <v>347</v>
      </c>
      <c r="N49" s="722" t="s">
        <v>329</v>
      </c>
      <c r="O49" s="753">
        <v>220</v>
      </c>
      <c r="P49" s="753">
        <v>217.5</v>
      </c>
      <c r="Q49" s="753">
        <v>217.5</v>
      </c>
      <c r="R49" s="753">
        <v>220</v>
      </c>
      <c r="S49" s="753">
        <v>220</v>
      </c>
      <c r="T49" s="753"/>
      <c r="U49" s="753"/>
      <c r="V49" s="753"/>
      <c r="W49" s="753"/>
      <c r="X49" s="753"/>
      <c r="Y49" s="753"/>
      <c r="Z49" s="753"/>
      <c r="AA49" s="753"/>
      <c r="AB49" s="753"/>
      <c r="AC49" s="753">
        <v>220</v>
      </c>
      <c r="AD49" s="753"/>
      <c r="AE49" s="753"/>
      <c r="AF49" s="753"/>
      <c r="AG49" s="753"/>
      <c r="AH49" s="753"/>
      <c r="AI49" s="753"/>
      <c r="AJ49" s="753"/>
      <c r="AK49" s="753"/>
      <c r="AL49" s="753"/>
      <c r="AM49" s="754"/>
    </row>
    <row r="50" spans="1:39">
      <c r="A50" s="762" t="s">
        <v>18</v>
      </c>
      <c r="B50" s="757"/>
      <c r="C50" s="757"/>
      <c r="D50" s="757"/>
      <c r="E50" s="757"/>
      <c r="F50" s="757"/>
      <c r="G50" s="757"/>
      <c r="H50" s="757"/>
      <c r="I50" s="757"/>
      <c r="J50" s="757"/>
      <c r="K50" s="757"/>
      <c r="L50" s="764" t="s">
        <v>1313</v>
      </c>
      <c r="M50" s="776" t="s">
        <v>348</v>
      </c>
      <c r="N50" s="722" t="s">
        <v>329</v>
      </c>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4"/>
    </row>
    <row r="51" spans="1:39">
      <c r="A51" s="762" t="s">
        <v>18</v>
      </c>
      <c r="B51" s="757"/>
      <c r="C51" s="757"/>
      <c r="D51" s="757"/>
      <c r="E51" s="757"/>
      <c r="F51" s="757"/>
      <c r="G51" s="757"/>
      <c r="H51" s="757"/>
      <c r="I51" s="757"/>
      <c r="J51" s="757"/>
      <c r="K51" s="757"/>
      <c r="L51" s="764" t="s">
        <v>1314</v>
      </c>
      <c r="M51" s="775" t="s">
        <v>351</v>
      </c>
      <c r="N51" s="722" t="s">
        <v>329</v>
      </c>
      <c r="O51" s="773">
        <v>4.0999999999999996</v>
      </c>
      <c r="P51" s="773">
        <v>6.2</v>
      </c>
      <c r="Q51" s="773">
        <v>6.2</v>
      </c>
      <c r="R51" s="773">
        <v>4.0999999999999996</v>
      </c>
      <c r="S51" s="773">
        <v>4.0999999999999996</v>
      </c>
      <c r="T51" s="773">
        <v>0</v>
      </c>
      <c r="U51" s="773">
        <v>0</v>
      </c>
      <c r="V51" s="773">
        <v>0</v>
      </c>
      <c r="W51" s="773">
        <v>0</v>
      </c>
      <c r="X51" s="773">
        <v>0</v>
      </c>
      <c r="Y51" s="773">
        <v>0</v>
      </c>
      <c r="Z51" s="773">
        <v>0</v>
      </c>
      <c r="AA51" s="773">
        <v>0</v>
      </c>
      <c r="AB51" s="773">
        <v>0</v>
      </c>
      <c r="AC51" s="773">
        <v>4.0999999999999996</v>
      </c>
      <c r="AD51" s="773">
        <v>0</v>
      </c>
      <c r="AE51" s="773">
        <v>0</v>
      </c>
      <c r="AF51" s="773">
        <v>0</v>
      </c>
      <c r="AG51" s="773">
        <v>0</v>
      </c>
      <c r="AH51" s="773">
        <v>0</v>
      </c>
      <c r="AI51" s="773">
        <v>0</v>
      </c>
      <c r="AJ51" s="773">
        <v>0</v>
      </c>
      <c r="AK51" s="773">
        <v>0</v>
      </c>
      <c r="AL51" s="773">
        <v>0</v>
      </c>
      <c r="AM51" s="754"/>
    </row>
    <row r="52" spans="1:39">
      <c r="A52" s="762" t="s">
        <v>18</v>
      </c>
      <c r="B52" s="757"/>
      <c r="C52" s="757"/>
      <c r="D52" s="757"/>
      <c r="E52" s="757"/>
      <c r="F52" s="757"/>
      <c r="G52" s="757"/>
      <c r="H52" s="757"/>
      <c r="I52" s="757"/>
      <c r="J52" s="757"/>
      <c r="K52" s="757"/>
      <c r="L52" s="764" t="s">
        <v>1315</v>
      </c>
      <c r="M52" s="776" t="s">
        <v>347</v>
      </c>
      <c r="N52" s="722" t="s">
        <v>329</v>
      </c>
      <c r="O52" s="753">
        <v>4</v>
      </c>
      <c r="P52" s="753">
        <v>6.2</v>
      </c>
      <c r="Q52" s="753">
        <v>6.2</v>
      </c>
      <c r="R52" s="753">
        <v>4</v>
      </c>
      <c r="S52" s="753">
        <v>4</v>
      </c>
      <c r="T52" s="753"/>
      <c r="U52" s="753"/>
      <c r="V52" s="753"/>
      <c r="W52" s="753"/>
      <c r="X52" s="753"/>
      <c r="Y52" s="753"/>
      <c r="Z52" s="753"/>
      <c r="AA52" s="753"/>
      <c r="AB52" s="753"/>
      <c r="AC52" s="753">
        <v>4</v>
      </c>
      <c r="AD52" s="753"/>
      <c r="AE52" s="753"/>
      <c r="AF52" s="753"/>
      <c r="AG52" s="753"/>
      <c r="AH52" s="753"/>
      <c r="AI52" s="753"/>
      <c r="AJ52" s="753"/>
      <c r="AK52" s="753"/>
      <c r="AL52" s="753"/>
      <c r="AM52" s="754"/>
    </row>
    <row r="53" spans="1:39">
      <c r="A53" s="762" t="s">
        <v>18</v>
      </c>
      <c r="B53" s="757"/>
      <c r="C53" s="757"/>
      <c r="D53" s="757"/>
      <c r="E53" s="757"/>
      <c r="F53" s="757"/>
      <c r="G53" s="757"/>
      <c r="H53" s="757"/>
      <c r="I53" s="757"/>
      <c r="J53" s="757"/>
      <c r="K53" s="757"/>
      <c r="L53" s="764" t="s">
        <v>1316</v>
      </c>
      <c r="M53" s="776" t="s">
        <v>348</v>
      </c>
      <c r="N53" s="722" t="s">
        <v>329</v>
      </c>
      <c r="O53" s="753">
        <v>0.1</v>
      </c>
      <c r="P53" s="753"/>
      <c r="Q53" s="753"/>
      <c r="R53" s="753">
        <v>0.1</v>
      </c>
      <c r="S53" s="753">
        <v>0.1</v>
      </c>
      <c r="T53" s="753"/>
      <c r="U53" s="753"/>
      <c r="V53" s="753"/>
      <c r="W53" s="753"/>
      <c r="X53" s="753"/>
      <c r="Y53" s="753"/>
      <c r="Z53" s="753"/>
      <c r="AA53" s="753"/>
      <c r="AB53" s="753"/>
      <c r="AC53" s="753">
        <v>0.1</v>
      </c>
      <c r="AD53" s="753"/>
      <c r="AE53" s="753"/>
      <c r="AF53" s="753"/>
      <c r="AG53" s="753"/>
      <c r="AH53" s="753"/>
      <c r="AI53" s="753"/>
      <c r="AJ53" s="753"/>
      <c r="AK53" s="753"/>
      <c r="AL53" s="753"/>
      <c r="AM53" s="769"/>
    </row>
    <row r="54" spans="1:39" ht="22.8">
      <c r="A54" s="762" t="s">
        <v>18</v>
      </c>
      <c r="B54" s="757"/>
      <c r="C54" s="757"/>
      <c r="D54" s="757"/>
      <c r="E54" s="757"/>
      <c r="F54" s="757"/>
      <c r="G54" s="757"/>
      <c r="H54" s="757"/>
      <c r="I54" s="757"/>
      <c r="J54" s="757"/>
      <c r="K54" s="757"/>
      <c r="L54" s="764" t="s">
        <v>1317</v>
      </c>
      <c r="M54" s="777" t="s">
        <v>1150</v>
      </c>
      <c r="N54" s="722" t="s">
        <v>329</v>
      </c>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69"/>
    </row>
    <row r="55" spans="1:39" s="90" customFormat="1">
      <c r="A55" s="727"/>
      <c r="B55" s="727"/>
      <c r="C55" s="727"/>
      <c r="D55" s="727"/>
      <c r="E55" s="727"/>
      <c r="F55" s="727"/>
      <c r="G55" s="758" t="b">
        <v>1</v>
      </c>
      <c r="H55" s="727"/>
      <c r="I55" s="727"/>
      <c r="J55" s="727"/>
      <c r="K55" s="727"/>
      <c r="L55" s="778"/>
      <c r="M55" s="778"/>
      <c r="N55" s="778"/>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80"/>
    </row>
    <row r="56" spans="1:39" s="89" customFormat="1" ht="15" hidden="1" customHeight="1">
      <c r="A56" s="758"/>
      <c r="B56" s="758"/>
      <c r="C56" s="758"/>
      <c r="D56" s="758"/>
      <c r="E56" s="758"/>
      <c r="F56" s="758"/>
      <c r="G56" s="758" t="b">
        <v>0</v>
      </c>
      <c r="H56" s="758"/>
      <c r="I56" s="758"/>
      <c r="J56" s="758"/>
      <c r="K56" s="758"/>
      <c r="L56" s="1105" t="s">
        <v>1297</v>
      </c>
      <c r="M56" s="1105"/>
      <c r="N56" s="1105"/>
      <c r="O56" s="1105"/>
      <c r="P56" s="1105"/>
      <c r="Q56" s="1105"/>
      <c r="R56" s="1105"/>
      <c r="S56" s="1105"/>
      <c r="T56" s="1105"/>
      <c r="U56" s="1105"/>
      <c r="V56" s="1105"/>
      <c r="W56" s="1105"/>
      <c r="X56" s="1105"/>
      <c r="Y56" s="1105"/>
      <c r="Z56" s="1105"/>
      <c r="AA56" s="1105"/>
      <c r="AB56" s="1105"/>
      <c r="AC56" s="1105"/>
      <c r="AD56" s="1105"/>
      <c r="AE56" s="1105"/>
      <c r="AF56" s="1105"/>
      <c r="AG56" s="1105"/>
      <c r="AH56" s="1105"/>
      <c r="AI56" s="1105"/>
      <c r="AJ56" s="1105"/>
      <c r="AK56" s="1105"/>
      <c r="AL56" s="1105"/>
      <c r="AM56" s="1105"/>
    </row>
    <row r="57" spans="1:39" s="90" customFormat="1" ht="15" hidden="1" customHeight="1">
      <c r="A57" s="727"/>
      <c r="B57" s="727"/>
      <c r="C57" s="727"/>
      <c r="D57" s="727"/>
      <c r="E57" s="727"/>
      <c r="F57" s="727"/>
      <c r="G57" s="758" t="b">
        <v>0</v>
      </c>
      <c r="H57" s="727"/>
      <c r="I57" s="727"/>
      <c r="J57" s="727"/>
      <c r="K57" s="727"/>
      <c r="L57" s="1107" t="s">
        <v>16</v>
      </c>
      <c r="M57" s="1108" t="s">
        <v>121</v>
      </c>
      <c r="N57" s="1104" t="s">
        <v>143</v>
      </c>
      <c r="O57" s="759" t="s">
        <v>2565</v>
      </c>
      <c r="P57" s="759" t="s">
        <v>2565</v>
      </c>
      <c r="Q57" s="759" t="s">
        <v>2565</v>
      </c>
      <c r="R57" s="760" t="s">
        <v>2566</v>
      </c>
      <c r="S57" s="723" t="s">
        <v>2567</v>
      </c>
      <c r="T57" s="723" t="s">
        <v>2596</v>
      </c>
      <c r="U57" s="723" t="s">
        <v>2597</v>
      </c>
      <c r="V57" s="723" t="s">
        <v>2598</v>
      </c>
      <c r="W57" s="723" t="s">
        <v>2599</v>
      </c>
      <c r="X57" s="723" t="s">
        <v>2600</v>
      </c>
      <c r="Y57" s="723" t="s">
        <v>2601</v>
      </c>
      <c r="Z57" s="723" t="s">
        <v>2602</v>
      </c>
      <c r="AA57" s="723" t="s">
        <v>2603</v>
      </c>
      <c r="AB57" s="723" t="s">
        <v>2604</v>
      </c>
      <c r="AC57" s="723" t="s">
        <v>2567</v>
      </c>
      <c r="AD57" s="723" t="s">
        <v>2596</v>
      </c>
      <c r="AE57" s="723" t="s">
        <v>2597</v>
      </c>
      <c r="AF57" s="723" t="s">
        <v>2598</v>
      </c>
      <c r="AG57" s="723" t="s">
        <v>2599</v>
      </c>
      <c r="AH57" s="723" t="s">
        <v>2600</v>
      </c>
      <c r="AI57" s="723" t="s">
        <v>2601</v>
      </c>
      <c r="AJ57" s="723" t="s">
        <v>2602</v>
      </c>
      <c r="AK57" s="723" t="s">
        <v>2603</v>
      </c>
      <c r="AL57" s="723" t="s">
        <v>2604</v>
      </c>
      <c r="AM57" s="1106" t="s">
        <v>323</v>
      </c>
    </row>
    <row r="58" spans="1:39" s="90" customFormat="1" ht="69.900000000000006" hidden="1" customHeight="1">
      <c r="A58" s="727"/>
      <c r="B58" s="727"/>
      <c r="C58" s="727"/>
      <c r="D58" s="727"/>
      <c r="E58" s="727"/>
      <c r="F58" s="727"/>
      <c r="G58" s="758" t="b">
        <v>0</v>
      </c>
      <c r="H58" s="727"/>
      <c r="I58" s="727"/>
      <c r="J58" s="727"/>
      <c r="K58" s="727"/>
      <c r="L58" s="1107"/>
      <c r="M58" s="1109"/>
      <c r="N58" s="1104"/>
      <c r="O58" s="723" t="s">
        <v>286</v>
      </c>
      <c r="P58" s="723" t="s">
        <v>324</v>
      </c>
      <c r="Q58" s="723" t="s">
        <v>304</v>
      </c>
      <c r="R58" s="723" t="s">
        <v>286</v>
      </c>
      <c r="S58" s="761" t="s">
        <v>287</v>
      </c>
      <c r="T58" s="761" t="s">
        <v>287</v>
      </c>
      <c r="U58" s="761" t="s">
        <v>287</v>
      </c>
      <c r="V58" s="761" t="s">
        <v>287</v>
      </c>
      <c r="W58" s="761" t="s">
        <v>287</v>
      </c>
      <c r="X58" s="761" t="s">
        <v>287</v>
      </c>
      <c r="Y58" s="761" t="s">
        <v>287</v>
      </c>
      <c r="Z58" s="761" t="s">
        <v>287</v>
      </c>
      <c r="AA58" s="761" t="s">
        <v>287</v>
      </c>
      <c r="AB58" s="761" t="s">
        <v>287</v>
      </c>
      <c r="AC58" s="761" t="s">
        <v>286</v>
      </c>
      <c r="AD58" s="761" t="s">
        <v>286</v>
      </c>
      <c r="AE58" s="761" t="s">
        <v>286</v>
      </c>
      <c r="AF58" s="761" t="s">
        <v>286</v>
      </c>
      <c r="AG58" s="761" t="s">
        <v>286</v>
      </c>
      <c r="AH58" s="761" t="s">
        <v>286</v>
      </c>
      <c r="AI58" s="761" t="s">
        <v>286</v>
      </c>
      <c r="AJ58" s="761" t="s">
        <v>286</v>
      </c>
      <c r="AK58" s="761" t="s">
        <v>286</v>
      </c>
      <c r="AL58" s="761" t="s">
        <v>286</v>
      </c>
      <c r="AM58" s="1106"/>
    </row>
    <row r="59" spans="1:39" ht="15" hidden="1" customHeight="1">
      <c r="A59" s="757"/>
      <c r="B59" s="757"/>
      <c r="C59" s="757"/>
      <c r="D59" s="757"/>
      <c r="E59" s="757"/>
      <c r="F59" s="757"/>
      <c r="G59" s="758" t="b">
        <v>0</v>
      </c>
      <c r="H59" s="757"/>
      <c r="I59" s="757"/>
      <c r="J59" s="757"/>
      <c r="K59" s="757"/>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row>
    <row r="60" spans="1:39" s="89" customFormat="1" ht="15" hidden="1" customHeight="1">
      <c r="A60" s="758"/>
      <c r="B60" s="758"/>
      <c r="C60" s="758"/>
      <c r="D60" s="758"/>
      <c r="E60" s="758"/>
      <c r="F60" s="758"/>
      <c r="G60" s="758" t="b">
        <v>0</v>
      </c>
      <c r="H60" s="758"/>
      <c r="I60" s="758"/>
      <c r="J60" s="758"/>
      <c r="K60" s="758"/>
      <c r="L60" s="1105" t="s">
        <v>1298</v>
      </c>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c r="AI60" s="1105"/>
      <c r="AJ60" s="1105"/>
      <c r="AK60" s="1105"/>
      <c r="AL60" s="1105"/>
      <c r="AM60" s="1105"/>
    </row>
    <row r="61" spans="1:39" s="90" customFormat="1" ht="15" hidden="1" customHeight="1">
      <c r="A61" s="727"/>
      <c r="B61" s="727"/>
      <c r="C61" s="727"/>
      <c r="D61" s="727"/>
      <c r="E61" s="727"/>
      <c r="F61" s="727"/>
      <c r="G61" s="758" t="b">
        <v>0</v>
      </c>
      <c r="H61" s="727"/>
      <c r="I61" s="727"/>
      <c r="J61" s="727"/>
      <c r="K61" s="727"/>
      <c r="L61" s="1107" t="s">
        <v>16</v>
      </c>
      <c r="M61" s="1108" t="s">
        <v>121</v>
      </c>
      <c r="N61" s="1104" t="s">
        <v>143</v>
      </c>
      <c r="O61" s="759" t="s">
        <v>2565</v>
      </c>
      <c r="P61" s="759" t="s">
        <v>2565</v>
      </c>
      <c r="Q61" s="759" t="s">
        <v>2565</v>
      </c>
      <c r="R61" s="760" t="s">
        <v>2566</v>
      </c>
      <c r="S61" s="723" t="s">
        <v>2567</v>
      </c>
      <c r="T61" s="723" t="s">
        <v>2596</v>
      </c>
      <c r="U61" s="723" t="s">
        <v>2597</v>
      </c>
      <c r="V61" s="723" t="s">
        <v>2598</v>
      </c>
      <c r="W61" s="723" t="s">
        <v>2599</v>
      </c>
      <c r="X61" s="723" t="s">
        <v>2600</v>
      </c>
      <c r="Y61" s="723" t="s">
        <v>2601</v>
      </c>
      <c r="Z61" s="723" t="s">
        <v>2602</v>
      </c>
      <c r="AA61" s="723" t="s">
        <v>2603</v>
      </c>
      <c r="AB61" s="723" t="s">
        <v>2604</v>
      </c>
      <c r="AC61" s="723" t="s">
        <v>2567</v>
      </c>
      <c r="AD61" s="723" t="s">
        <v>2596</v>
      </c>
      <c r="AE61" s="723" t="s">
        <v>2597</v>
      </c>
      <c r="AF61" s="723" t="s">
        <v>2598</v>
      </c>
      <c r="AG61" s="723" t="s">
        <v>2599</v>
      </c>
      <c r="AH61" s="723" t="s">
        <v>2600</v>
      </c>
      <c r="AI61" s="723" t="s">
        <v>2601</v>
      </c>
      <c r="AJ61" s="723" t="s">
        <v>2602</v>
      </c>
      <c r="AK61" s="723" t="s">
        <v>2603</v>
      </c>
      <c r="AL61" s="723" t="s">
        <v>2604</v>
      </c>
      <c r="AM61" s="1106" t="s">
        <v>323</v>
      </c>
    </row>
    <row r="62" spans="1:39" s="90" customFormat="1" ht="69.900000000000006" hidden="1" customHeight="1">
      <c r="A62" s="727"/>
      <c r="B62" s="727"/>
      <c r="C62" s="727"/>
      <c r="D62" s="727"/>
      <c r="E62" s="727"/>
      <c r="F62" s="727"/>
      <c r="G62" s="758" t="b">
        <v>0</v>
      </c>
      <c r="H62" s="727"/>
      <c r="I62" s="727"/>
      <c r="J62" s="727"/>
      <c r="K62" s="727"/>
      <c r="L62" s="1107"/>
      <c r="M62" s="1109"/>
      <c r="N62" s="1104"/>
      <c r="O62" s="723" t="s">
        <v>286</v>
      </c>
      <c r="P62" s="723" t="s">
        <v>324</v>
      </c>
      <c r="Q62" s="723" t="s">
        <v>304</v>
      </c>
      <c r="R62" s="723" t="s">
        <v>286</v>
      </c>
      <c r="S62" s="761" t="s">
        <v>287</v>
      </c>
      <c r="T62" s="761" t="s">
        <v>287</v>
      </c>
      <c r="U62" s="761" t="s">
        <v>287</v>
      </c>
      <c r="V62" s="761" t="s">
        <v>287</v>
      </c>
      <c r="W62" s="761" t="s">
        <v>287</v>
      </c>
      <c r="X62" s="761" t="s">
        <v>287</v>
      </c>
      <c r="Y62" s="761" t="s">
        <v>287</v>
      </c>
      <c r="Z62" s="761" t="s">
        <v>287</v>
      </c>
      <c r="AA62" s="761" t="s">
        <v>287</v>
      </c>
      <c r="AB62" s="761" t="s">
        <v>287</v>
      </c>
      <c r="AC62" s="761" t="s">
        <v>286</v>
      </c>
      <c r="AD62" s="761" t="s">
        <v>286</v>
      </c>
      <c r="AE62" s="761" t="s">
        <v>286</v>
      </c>
      <c r="AF62" s="761" t="s">
        <v>286</v>
      </c>
      <c r="AG62" s="761" t="s">
        <v>286</v>
      </c>
      <c r="AH62" s="761" t="s">
        <v>286</v>
      </c>
      <c r="AI62" s="761" t="s">
        <v>286</v>
      </c>
      <c r="AJ62" s="761" t="s">
        <v>286</v>
      </c>
      <c r="AK62" s="761" t="s">
        <v>286</v>
      </c>
      <c r="AL62" s="761" t="s">
        <v>286</v>
      </c>
      <c r="AM62" s="1106"/>
    </row>
    <row r="63" spans="1:39" ht="15" hidden="1" customHeight="1">
      <c r="A63" s="757"/>
      <c r="B63" s="757"/>
      <c r="C63" s="757"/>
      <c r="D63" s="757"/>
      <c r="E63" s="757"/>
      <c r="F63" s="757"/>
      <c r="G63" s="758" t="b">
        <v>0</v>
      </c>
      <c r="H63" s="757"/>
      <c r="I63" s="757"/>
      <c r="J63" s="757"/>
      <c r="K63" s="757"/>
      <c r="L63" s="727"/>
      <c r="M63" s="727"/>
      <c r="N63" s="72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27"/>
    </row>
    <row r="64" spans="1:39" s="89" customFormat="1" ht="15" hidden="1" customHeight="1">
      <c r="A64" s="758"/>
      <c r="B64" s="758"/>
      <c r="C64" s="758"/>
      <c r="D64" s="758"/>
      <c r="E64" s="758"/>
      <c r="F64" s="758"/>
      <c r="G64" s="758" t="b">
        <v>0</v>
      </c>
      <c r="H64" s="758"/>
      <c r="I64" s="758"/>
      <c r="J64" s="758"/>
      <c r="K64" s="758"/>
      <c r="L64" s="1115" t="s">
        <v>1299</v>
      </c>
      <c r="M64" s="1115"/>
      <c r="N64" s="1115"/>
      <c r="O64" s="1115"/>
      <c r="P64" s="1115"/>
      <c r="Q64" s="1115"/>
      <c r="R64" s="1115"/>
      <c r="S64" s="1115"/>
      <c r="T64" s="1115"/>
      <c r="U64" s="1115"/>
      <c r="V64" s="1115"/>
      <c r="W64" s="1115"/>
      <c r="X64" s="1115"/>
      <c r="Y64" s="1115"/>
      <c r="Z64" s="1115"/>
      <c r="AA64" s="1115"/>
      <c r="AB64" s="1115"/>
      <c r="AC64" s="1115"/>
      <c r="AD64" s="1115"/>
      <c r="AE64" s="1115"/>
      <c r="AF64" s="1115"/>
      <c r="AG64" s="1115"/>
      <c r="AH64" s="1115"/>
      <c r="AI64" s="1115"/>
      <c r="AJ64" s="1115"/>
      <c r="AK64" s="1115"/>
      <c r="AL64" s="1115"/>
      <c r="AM64" s="1115"/>
    </row>
    <row r="65" spans="1:39" s="90" customFormat="1" ht="15" hidden="1" customHeight="1">
      <c r="A65" s="727"/>
      <c r="B65" s="727"/>
      <c r="C65" s="727"/>
      <c r="D65" s="727"/>
      <c r="E65" s="727"/>
      <c r="F65" s="727"/>
      <c r="G65" s="758" t="b">
        <v>0</v>
      </c>
      <c r="H65" s="727"/>
      <c r="I65" s="727"/>
      <c r="J65" s="727"/>
      <c r="K65" s="727"/>
      <c r="L65" s="1107" t="s">
        <v>16</v>
      </c>
      <c r="M65" s="1108" t="s">
        <v>121</v>
      </c>
      <c r="N65" s="1104" t="s">
        <v>143</v>
      </c>
      <c r="O65" s="759" t="s">
        <v>2565</v>
      </c>
      <c r="P65" s="759" t="s">
        <v>2565</v>
      </c>
      <c r="Q65" s="759" t="s">
        <v>2565</v>
      </c>
      <c r="R65" s="760" t="s">
        <v>2566</v>
      </c>
      <c r="S65" s="723" t="s">
        <v>2567</v>
      </c>
      <c r="T65" s="723" t="s">
        <v>2596</v>
      </c>
      <c r="U65" s="723" t="s">
        <v>2597</v>
      </c>
      <c r="V65" s="723" t="s">
        <v>2598</v>
      </c>
      <c r="W65" s="723" t="s">
        <v>2599</v>
      </c>
      <c r="X65" s="723" t="s">
        <v>2600</v>
      </c>
      <c r="Y65" s="723" t="s">
        <v>2601</v>
      </c>
      <c r="Z65" s="723" t="s">
        <v>2602</v>
      </c>
      <c r="AA65" s="723" t="s">
        <v>2603</v>
      </c>
      <c r="AB65" s="723" t="s">
        <v>2604</v>
      </c>
      <c r="AC65" s="723" t="s">
        <v>2567</v>
      </c>
      <c r="AD65" s="723" t="s">
        <v>2596</v>
      </c>
      <c r="AE65" s="723" t="s">
        <v>2597</v>
      </c>
      <c r="AF65" s="723" t="s">
        <v>2598</v>
      </c>
      <c r="AG65" s="723" t="s">
        <v>2599</v>
      </c>
      <c r="AH65" s="723" t="s">
        <v>2600</v>
      </c>
      <c r="AI65" s="723" t="s">
        <v>2601</v>
      </c>
      <c r="AJ65" s="723" t="s">
        <v>2602</v>
      </c>
      <c r="AK65" s="723" t="s">
        <v>2603</v>
      </c>
      <c r="AL65" s="723" t="s">
        <v>2604</v>
      </c>
      <c r="AM65" s="1106" t="s">
        <v>323</v>
      </c>
    </row>
    <row r="66" spans="1:39" s="90" customFormat="1" ht="69.900000000000006" hidden="1" customHeight="1">
      <c r="A66" s="727"/>
      <c r="B66" s="727"/>
      <c r="C66" s="727"/>
      <c r="D66" s="727"/>
      <c r="E66" s="727"/>
      <c r="F66" s="727"/>
      <c r="G66" s="758" t="b">
        <v>0</v>
      </c>
      <c r="H66" s="727"/>
      <c r="I66" s="727"/>
      <c r="J66" s="727"/>
      <c r="K66" s="727"/>
      <c r="L66" s="1107"/>
      <c r="M66" s="1109"/>
      <c r="N66" s="1104"/>
      <c r="O66" s="723" t="s">
        <v>286</v>
      </c>
      <c r="P66" s="723" t="s">
        <v>324</v>
      </c>
      <c r="Q66" s="723" t="s">
        <v>304</v>
      </c>
      <c r="R66" s="723" t="s">
        <v>286</v>
      </c>
      <c r="S66" s="761" t="s">
        <v>287</v>
      </c>
      <c r="T66" s="761" t="s">
        <v>287</v>
      </c>
      <c r="U66" s="761" t="s">
        <v>287</v>
      </c>
      <c r="V66" s="761" t="s">
        <v>287</v>
      </c>
      <c r="W66" s="761" t="s">
        <v>287</v>
      </c>
      <c r="X66" s="761" t="s">
        <v>287</v>
      </c>
      <c r="Y66" s="761" t="s">
        <v>287</v>
      </c>
      <c r="Z66" s="761" t="s">
        <v>287</v>
      </c>
      <c r="AA66" s="761" t="s">
        <v>287</v>
      </c>
      <c r="AB66" s="761" t="s">
        <v>287</v>
      </c>
      <c r="AC66" s="761" t="s">
        <v>286</v>
      </c>
      <c r="AD66" s="761" t="s">
        <v>286</v>
      </c>
      <c r="AE66" s="761" t="s">
        <v>286</v>
      </c>
      <c r="AF66" s="761" t="s">
        <v>286</v>
      </c>
      <c r="AG66" s="761" t="s">
        <v>286</v>
      </c>
      <c r="AH66" s="761" t="s">
        <v>286</v>
      </c>
      <c r="AI66" s="761" t="s">
        <v>286</v>
      </c>
      <c r="AJ66" s="761" t="s">
        <v>286</v>
      </c>
      <c r="AK66" s="761" t="s">
        <v>286</v>
      </c>
      <c r="AL66" s="761" t="s">
        <v>286</v>
      </c>
      <c r="AM66" s="1106"/>
    </row>
    <row r="67" spans="1:39" hidden="1">
      <c r="A67" s="757"/>
      <c r="B67" s="757"/>
      <c r="C67" s="757"/>
      <c r="D67" s="757"/>
      <c r="E67" s="757"/>
      <c r="F67" s="757"/>
      <c r="G67" s="758" t="b">
        <v>0</v>
      </c>
      <c r="H67" s="757"/>
      <c r="I67" s="757"/>
      <c r="J67" s="757"/>
      <c r="K67" s="757"/>
      <c r="L67" s="727"/>
      <c r="M67" s="727"/>
      <c r="N67" s="72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27"/>
    </row>
    <row r="68" spans="1:39" ht="15" customHeight="1">
      <c r="A68" s="757"/>
      <c r="B68" s="757"/>
      <c r="C68" s="757"/>
      <c r="D68" s="757"/>
      <c r="E68" s="757"/>
      <c r="F68" s="757"/>
      <c r="G68" s="758"/>
      <c r="H68" s="757"/>
      <c r="I68" s="757"/>
      <c r="J68" s="757"/>
      <c r="K68" s="757"/>
      <c r="L68" s="1110" t="s">
        <v>1402</v>
      </c>
      <c r="M68" s="1110"/>
      <c r="N68" s="1110"/>
      <c r="O68" s="1111"/>
      <c r="P68" s="1111"/>
      <c r="Q68" s="1111"/>
      <c r="R68" s="1111"/>
      <c r="S68" s="1111"/>
      <c r="T68" s="1111"/>
      <c r="U68" s="1111"/>
      <c r="V68" s="1111"/>
      <c r="W68" s="1111"/>
      <c r="X68" s="1111"/>
      <c r="Y68" s="1111"/>
      <c r="Z68" s="1111"/>
      <c r="AA68" s="1111"/>
      <c r="AB68" s="1111"/>
      <c r="AC68" s="1111"/>
      <c r="AD68" s="1111"/>
      <c r="AE68" s="1111"/>
      <c r="AF68" s="1111"/>
      <c r="AG68" s="1111"/>
      <c r="AH68" s="1111"/>
      <c r="AI68" s="1111"/>
      <c r="AJ68" s="1111"/>
      <c r="AK68" s="1111"/>
      <c r="AL68" s="1111"/>
      <c r="AM68" s="1111"/>
    </row>
    <row r="69" spans="1:39" ht="50.4" customHeight="1">
      <c r="A69" s="757"/>
      <c r="B69" s="757"/>
      <c r="C69" s="757"/>
      <c r="D69" s="757"/>
      <c r="E69" s="757"/>
      <c r="F69" s="757"/>
      <c r="G69" s="758"/>
      <c r="H69" s="757"/>
      <c r="I69" s="757"/>
      <c r="J69" s="757"/>
      <c r="K69" s="650"/>
      <c r="L69" s="1112"/>
      <c r="M69" s="1113"/>
      <c r="N69" s="1113"/>
      <c r="O69" s="1113"/>
      <c r="P69" s="1113"/>
      <c r="Q69" s="1113"/>
      <c r="R69" s="1113"/>
      <c r="S69" s="1113"/>
      <c r="T69" s="1113"/>
      <c r="U69" s="1113"/>
      <c r="V69" s="1113"/>
      <c r="W69" s="1113"/>
      <c r="X69" s="1113"/>
      <c r="Y69" s="1113"/>
      <c r="Z69" s="1113"/>
      <c r="AA69" s="1113"/>
      <c r="AB69" s="1113"/>
      <c r="AC69" s="1113"/>
      <c r="AD69" s="1113"/>
      <c r="AE69" s="1113"/>
      <c r="AF69" s="1113"/>
      <c r="AG69" s="1113"/>
      <c r="AH69" s="1113"/>
      <c r="AI69" s="1113"/>
      <c r="AJ69" s="1113"/>
      <c r="AK69" s="1113"/>
      <c r="AL69" s="1113"/>
      <c r="AM69" s="1114"/>
    </row>
  </sheetData>
  <sheetProtection formatColumns="0" formatRows="0" autoFilter="0"/>
  <mergeCells count="22">
    <mergeCell ref="L60:AM60"/>
    <mergeCell ref="AM61:AM62"/>
    <mergeCell ref="N61:N62"/>
    <mergeCell ref="L61:L62"/>
    <mergeCell ref="M61:M62"/>
    <mergeCell ref="L68:AM68"/>
    <mergeCell ref="L69:AM69"/>
    <mergeCell ref="AM65:AM66"/>
    <mergeCell ref="L64:AM64"/>
    <mergeCell ref="N65:N66"/>
    <mergeCell ref="L65:L66"/>
    <mergeCell ref="M65:M66"/>
    <mergeCell ref="L14:AM14"/>
    <mergeCell ref="N15:N16"/>
    <mergeCell ref="AM15:AM16"/>
    <mergeCell ref="L15:L16"/>
    <mergeCell ref="M15:M16"/>
    <mergeCell ref="L56:AM56"/>
    <mergeCell ref="N57:N58"/>
    <mergeCell ref="AM57:AM58"/>
    <mergeCell ref="L57:L58"/>
    <mergeCell ref="M57:M5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57"/>
      <c r="B1" s="757"/>
      <c r="C1" s="757"/>
      <c r="D1" s="757"/>
      <c r="E1" s="757"/>
      <c r="F1" s="757"/>
      <c r="G1" s="757"/>
      <c r="H1" s="757"/>
      <c r="I1" s="757"/>
      <c r="J1" s="757"/>
      <c r="K1" s="757"/>
      <c r="L1" s="757"/>
      <c r="M1" s="757"/>
      <c r="N1" s="757"/>
      <c r="O1" s="757"/>
      <c r="P1" s="757"/>
      <c r="Q1" s="757"/>
      <c r="R1" s="757"/>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57"/>
    </row>
    <row r="2" spans="1:39" hidden="1">
      <c r="A2" s="757"/>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row>
    <row r="3" spans="1:39" hidden="1">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row>
    <row r="4" spans="1:39" hidden="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row>
    <row r="5" spans="1:39" hidden="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row>
    <row r="6" spans="1:39" hidden="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row>
    <row r="7" spans="1:39" hidden="1">
      <c r="A7" s="757"/>
      <c r="B7" s="757"/>
      <c r="C7" s="757"/>
      <c r="D7" s="757"/>
      <c r="E7" s="757"/>
      <c r="F7" s="757"/>
      <c r="G7" s="757"/>
      <c r="H7" s="757"/>
      <c r="I7" s="757"/>
      <c r="J7" s="757"/>
      <c r="K7" s="757"/>
      <c r="L7" s="757"/>
      <c r="M7" s="757"/>
      <c r="N7" s="75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57"/>
    </row>
    <row r="8" spans="1:39" hidden="1">
      <c r="A8" s="757"/>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row>
    <row r="9" spans="1:39" hidden="1">
      <c r="A9" s="757"/>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row>
    <row r="10" spans="1:39" hidden="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row>
    <row r="11" spans="1:39" ht="15" hidden="1" customHeight="1">
      <c r="A11" s="757"/>
      <c r="B11" s="757"/>
      <c r="C11" s="757"/>
      <c r="D11" s="757"/>
      <c r="E11" s="757"/>
      <c r="F11" s="757"/>
      <c r="G11" s="757"/>
      <c r="H11" s="757"/>
      <c r="I11" s="757"/>
      <c r="J11" s="757"/>
      <c r="K11" s="757"/>
      <c r="L11" s="757"/>
      <c r="M11" s="713"/>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row>
    <row r="12" spans="1:39" s="89" customFormat="1" ht="15" customHeight="1">
      <c r="A12" s="758"/>
      <c r="B12" s="758"/>
      <c r="C12" s="758"/>
      <c r="D12" s="758"/>
      <c r="E12" s="758"/>
      <c r="F12" s="758"/>
      <c r="G12" s="758"/>
      <c r="H12" s="758"/>
      <c r="I12" s="758"/>
      <c r="J12" s="758"/>
      <c r="K12" s="758"/>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7"/>
      <c r="B14" s="727"/>
      <c r="C14" s="727"/>
      <c r="D14" s="727"/>
      <c r="E14" s="727"/>
      <c r="F14" s="727"/>
      <c r="G14" s="727"/>
      <c r="H14" s="727"/>
      <c r="I14" s="727"/>
      <c r="J14" s="727"/>
      <c r="K14" s="727"/>
      <c r="L14" s="1120" t="s">
        <v>16</v>
      </c>
      <c r="M14" s="1120" t="s">
        <v>121</v>
      </c>
      <c r="N14" s="1120" t="s">
        <v>143</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06" t="s">
        <v>323</v>
      </c>
    </row>
    <row r="15" spans="1:39" s="90" customFormat="1" ht="50.1" customHeight="1">
      <c r="A15" s="727" t="s">
        <v>1155</v>
      </c>
      <c r="B15" s="727"/>
      <c r="C15" s="727"/>
      <c r="D15" s="727"/>
      <c r="E15" s="727"/>
      <c r="F15" s="727"/>
      <c r="G15" s="727"/>
      <c r="H15" s="727"/>
      <c r="I15" s="727"/>
      <c r="J15" s="727"/>
      <c r="K15" s="727"/>
      <c r="L15" s="1120"/>
      <c r="M15" s="1120"/>
      <c r="N15" s="1120"/>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06"/>
    </row>
    <row r="16" spans="1:39" s="90" customFormat="1">
      <c r="A16" s="762" t="s">
        <v>18</v>
      </c>
      <c r="B16" s="727"/>
      <c r="C16" s="727"/>
      <c r="D16" s="727"/>
      <c r="E16" s="727"/>
      <c r="F16" s="727"/>
      <c r="G16" s="727"/>
      <c r="H16" s="727"/>
      <c r="I16" s="727"/>
      <c r="J16" s="727"/>
      <c r="K16" s="727"/>
      <c r="L16" s="689"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row>
    <row r="17" spans="1:39" s="92" customFormat="1">
      <c r="A17" s="781" t="s">
        <v>18</v>
      </c>
      <c r="B17" s="782"/>
      <c r="C17" s="782"/>
      <c r="D17" s="782"/>
      <c r="E17" s="782"/>
      <c r="F17" s="782"/>
      <c r="G17" s="782"/>
      <c r="H17" s="782"/>
      <c r="I17" s="782"/>
      <c r="J17" s="782"/>
      <c r="K17" s="782"/>
      <c r="L17" s="783"/>
      <c r="M17" s="190" t="s">
        <v>1055</v>
      </c>
      <c r="N17" s="173" t="s">
        <v>370</v>
      </c>
      <c r="O17" s="784">
        <v>0</v>
      </c>
      <c r="P17" s="784">
        <v>0</v>
      </c>
      <c r="Q17" s="784">
        <v>0</v>
      </c>
      <c r="R17" s="784">
        <v>0</v>
      </c>
      <c r="S17" s="784">
        <v>0</v>
      </c>
      <c r="T17" s="784">
        <v>0</v>
      </c>
      <c r="U17" s="784">
        <v>0</v>
      </c>
      <c r="V17" s="784">
        <v>0</v>
      </c>
      <c r="W17" s="784">
        <v>0</v>
      </c>
      <c r="X17" s="784">
        <v>0</v>
      </c>
      <c r="Y17" s="784">
        <v>0</v>
      </c>
      <c r="Z17" s="784">
        <v>0</v>
      </c>
      <c r="AA17" s="784">
        <v>0</v>
      </c>
      <c r="AB17" s="784">
        <v>0</v>
      </c>
      <c r="AC17" s="784">
        <v>0</v>
      </c>
      <c r="AD17" s="784">
        <v>0</v>
      </c>
      <c r="AE17" s="784">
        <v>0</v>
      </c>
      <c r="AF17" s="784">
        <v>0</v>
      </c>
      <c r="AG17" s="784">
        <v>0</v>
      </c>
      <c r="AH17" s="784">
        <v>0</v>
      </c>
      <c r="AI17" s="784">
        <v>0</v>
      </c>
      <c r="AJ17" s="784">
        <v>0</v>
      </c>
      <c r="AK17" s="784">
        <v>0</v>
      </c>
      <c r="AL17" s="784">
        <v>0</v>
      </c>
      <c r="AM17" s="769"/>
    </row>
    <row r="18" spans="1:39" s="92" customFormat="1" ht="0.15" customHeight="1">
      <c r="A18" s="781" t="s">
        <v>18</v>
      </c>
      <c r="B18" s="782"/>
      <c r="C18" s="782"/>
      <c r="D18" s="782"/>
      <c r="E18" s="782"/>
      <c r="F18" s="782"/>
      <c r="G18" s="782"/>
      <c r="H18" s="782"/>
      <c r="I18" s="782"/>
      <c r="J18" s="782"/>
      <c r="K18" s="782"/>
      <c r="L18" s="783"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757"/>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row>
    <row r="20" spans="1:39" ht="15" customHeight="1">
      <c r="A20" s="757"/>
      <c r="B20" s="757"/>
      <c r="C20" s="757"/>
      <c r="D20" s="757"/>
      <c r="E20" s="757"/>
      <c r="F20" s="757"/>
      <c r="G20" s="757"/>
      <c r="H20" s="757"/>
      <c r="I20" s="757"/>
      <c r="J20" s="757"/>
      <c r="K20" s="757"/>
      <c r="L20" s="1116" t="s">
        <v>1402</v>
      </c>
      <c r="M20" s="1116"/>
      <c r="N20" s="1116"/>
      <c r="O20" s="1116"/>
      <c r="P20" s="1116"/>
      <c r="Q20" s="1116"/>
      <c r="R20" s="1116"/>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row>
    <row r="21" spans="1:39" ht="15" customHeight="1">
      <c r="A21" s="757"/>
      <c r="B21" s="757"/>
      <c r="C21" s="757"/>
      <c r="D21" s="757"/>
      <c r="E21" s="757"/>
      <c r="F21" s="757"/>
      <c r="G21" s="757"/>
      <c r="H21" s="757"/>
      <c r="I21" s="757"/>
      <c r="J21" s="757"/>
      <c r="K21" s="650"/>
      <c r="L21" s="1118"/>
      <c r="M21" s="1118"/>
      <c r="N21" s="1118"/>
      <c r="O21" s="1118"/>
      <c r="P21" s="1118"/>
      <c r="Q21" s="1118"/>
      <c r="R21" s="1118"/>
      <c r="S21" s="1119"/>
      <c r="T21" s="1119"/>
      <c r="U21" s="1119"/>
      <c r="V21" s="1119"/>
      <c r="W21" s="1119"/>
      <c r="X21" s="1119"/>
      <c r="Y21" s="1119"/>
      <c r="Z21" s="1119"/>
      <c r="AA21" s="1119"/>
      <c r="AB21" s="1119"/>
      <c r="AC21" s="1119"/>
      <c r="AD21" s="1119"/>
      <c r="AE21" s="1119"/>
      <c r="AF21" s="1119"/>
      <c r="AG21" s="1119"/>
      <c r="AH21" s="1119"/>
      <c r="AI21" s="1119"/>
      <c r="AJ21" s="1119"/>
      <c r="AK21" s="1119"/>
      <c r="AL21" s="1119"/>
      <c r="AM21" s="1119"/>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O21" sqref="O21"/>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57"/>
      <c r="B1" s="757"/>
      <c r="C1" s="757"/>
      <c r="D1" s="757"/>
      <c r="E1" s="757"/>
      <c r="F1" s="757"/>
      <c r="G1" s="757"/>
      <c r="H1" s="757"/>
      <c r="I1" s="757"/>
      <c r="J1" s="757"/>
      <c r="K1" s="757"/>
      <c r="L1" s="757"/>
      <c r="M1" s="757"/>
      <c r="N1" s="757"/>
      <c r="O1" s="757">
        <v>2022</v>
      </c>
      <c r="P1" s="757">
        <v>2022</v>
      </c>
      <c r="Q1" s="757">
        <v>2022</v>
      </c>
      <c r="R1" s="757">
        <v>2023</v>
      </c>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57"/>
    </row>
    <row r="2" spans="1:39" hidden="1">
      <c r="A2" s="757"/>
      <c r="B2" s="757"/>
      <c r="C2" s="757"/>
      <c r="D2" s="757"/>
      <c r="E2" s="757"/>
      <c r="F2" s="757"/>
      <c r="G2" s="757"/>
      <c r="H2" s="757"/>
      <c r="I2" s="757"/>
      <c r="J2" s="757"/>
      <c r="K2" s="757"/>
      <c r="L2" s="757"/>
      <c r="M2" s="757"/>
      <c r="N2" s="757"/>
      <c r="O2" s="757" t="s">
        <v>286</v>
      </c>
      <c r="P2" s="757" t="s">
        <v>324</v>
      </c>
      <c r="Q2" s="757" t="s">
        <v>304</v>
      </c>
      <c r="R2" s="757" t="s">
        <v>286</v>
      </c>
      <c r="S2" s="757" t="s">
        <v>287</v>
      </c>
      <c r="T2" s="757" t="s">
        <v>287</v>
      </c>
      <c r="U2" s="757" t="s">
        <v>287</v>
      </c>
      <c r="V2" s="757" t="s">
        <v>287</v>
      </c>
      <c r="W2" s="757" t="s">
        <v>287</v>
      </c>
      <c r="X2" s="757" t="s">
        <v>287</v>
      </c>
      <c r="Y2" s="757" t="s">
        <v>287</v>
      </c>
      <c r="Z2" s="757" t="s">
        <v>287</v>
      </c>
      <c r="AA2" s="757" t="s">
        <v>287</v>
      </c>
      <c r="AB2" s="757" t="s">
        <v>287</v>
      </c>
      <c r="AC2" s="757" t="s">
        <v>286</v>
      </c>
      <c r="AD2" s="757" t="s">
        <v>286</v>
      </c>
      <c r="AE2" s="757" t="s">
        <v>286</v>
      </c>
      <c r="AF2" s="757" t="s">
        <v>286</v>
      </c>
      <c r="AG2" s="757" t="s">
        <v>286</v>
      </c>
      <c r="AH2" s="757" t="s">
        <v>286</v>
      </c>
      <c r="AI2" s="757" t="s">
        <v>286</v>
      </c>
      <c r="AJ2" s="757" t="s">
        <v>286</v>
      </c>
      <c r="AK2" s="757" t="s">
        <v>286</v>
      </c>
      <c r="AL2" s="757" t="s">
        <v>286</v>
      </c>
      <c r="AM2" s="757"/>
    </row>
    <row r="3" spans="1:39" hidden="1">
      <c r="A3" s="757"/>
      <c r="B3" s="757"/>
      <c r="C3" s="757"/>
      <c r="D3" s="757"/>
      <c r="E3" s="757"/>
      <c r="F3" s="757"/>
      <c r="G3" s="757"/>
      <c r="H3" s="757"/>
      <c r="I3" s="757"/>
      <c r="J3" s="757"/>
      <c r="K3" s="757"/>
      <c r="L3" s="757"/>
      <c r="M3" s="757"/>
      <c r="N3" s="757"/>
      <c r="O3" s="757" t="s">
        <v>2568</v>
      </c>
      <c r="P3" s="757" t="s">
        <v>2569</v>
      </c>
      <c r="Q3" s="757" t="s">
        <v>2570</v>
      </c>
      <c r="R3" s="757" t="s">
        <v>2572</v>
      </c>
      <c r="S3" s="757" t="s">
        <v>2573</v>
      </c>
      <c r="T3" s="757" t="s">
        <v>2578</v>
      </c>
      <c r="U3" s="757" t="s">
        <v>2580</v>
      </c>
      <c r="V3" s="757" t="s">
        <v>2582</v>
      </c>
      <c r="W3" s="757" t="s">
        <v>2584</v>
      </c>
      <c r="X3" s="757" t="s">
        <v>2586</v>
      </c>
      <c r="Y3" s="757" t="s">
        <v>2588</v>
      </c>
      <c r="Z3" s="757" t="s">
        <v>2590</v>
      </c>
      <c r="AA3" s="757" t="s">
        <v>2592</v>
      </c>
      <c r="AB3" s="757" t="s">
        <v>2594</v>
      </c>
      <c r="AC3" s="757" t="s">
        <v>2574</v>
      </c>
      <c r="AD3" s="757" t="s">
        <v>2579</v>
      </c>
      <c r="AE3" s="757" t="s">
        <v>2581</v>
      </c>
      <c r="AF3" s="757" t="s">
        <v>2583</v>
      </c>
      <c r="AG3" s="757" t="s">
        <v>2585</v>
      </c>
      <c r="AH3" s="757" t="s">
        <v>2587</v>
      </c>
      <c r="AI3" s="757" t="s">
        <v>2589</v>
      </c>
      <c r="AJ3" s="757" t="s">
        <v>2591</v>
      </c>
      <c r="AK3" s="757" t="s">
        <v>2593</v>
      </c>
      <c r="AL3" s="757" t="s">
        <v>2595</v>
      </c>
      <c r="AM3" s="757"/>
    </row>
    <row r="4" spans="1:39" hidden="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row>
    <row r="5" spans="1:39" hidden="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row>
    <row r="6" spans="1:39" hidden="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row>
    <row r="7" spans="1:39" hidden="1">
      <c r="A7" s="757"/>
      <c r="B7" s="757"/>
      <c r="C7" s="757"/>
      <c r="D7" s="757"/>
      <c r="E7" s="757"/>
      <c r="F7" s="757"/>
      <c r="G7" s="757"/>
      <c r="H7" s="757"/>
      <c r="I7" s="757"/>
      <c r="J7" s="757"/>
      <c r="K7" s="757"/>
      <c r="L7" s="757"/>
      <c r="M7" s="757"/>
      <c r="N7" s="75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57"/>
    </row>
    <row r="8" spans="1:39" hidden="1">
      <c r="A8" s="757"/>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row>
    <row r="9" spans="1:39" hidden="1">
      <c r="A9" s="757"/>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row>
    <row r="10" spans="1:39" hidden="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row>
    <row r="11" spans="1:39" ht="15" hidden="1" customHeight="1">
      <c r="A11" s="757"/>
      <c r="B11" s="757"/>
      <c r="C11" s="757"/>
      <c r="D11" s="757"/>
      <c r="E11" s="757"/>
      <c r="F11" s="757"/>
      <c r="G11" s="757"/>
      <c r="H11" s="757"/>
      <c r="I11" s="757"/>
      <c r="J11" s="757"/>
      <c r="K11" s="757"/>
      <c r="L11" s="757"/>
      <c r="M11" s="713"/>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row>
    <row r="12" spans="1:39" s="89" customFormat="1" ht="20.100000000000001" customHeight="1">
      <c r="A12" s="758"/>
      <c r="B12" s="758"/>
      <c r="C12" s="758"/>
      <c r="D12" s="758"/>
      <c r="E12" s="758"/>
      <c r="F12" s="758"/>
      <c r="G12" s="758"/>
      <c r="H12" s="758"/>
      <c r="I12" s="758"/>
      <c r="J12" s="758"/>
      <c r="K12" s="758"/>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7"/>
      <c r="B14" s="727"/>
      <c r="C14" s="727"/>
      <c r="D14" s="727"/>
      <c r="E14" s="727"/>
      <c r="F14" s="727"/>
      <c r="G14" s="727"/>
      <c r="H14" s="727"/>
      <c r="I14" s="727"/>
      <c r="J14" s="727"/>
      <c r="K14" s="727"/>
      <c r="L14" s="1120" t="s">
        <v>16</v>
      </c>
      <c r="M14" s="1120" t="s">
        <v>121</v>
      </c>
      <c r="N14" s="1120" t="s">
        <v>143</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06" t="s">
        <v>323</v>
      </c>
    </row>
    <row r="15" spans="1:39" s="90" customFormat="1" ht="50.1" customHeight="1">
      <c r="A15" s="727"/>
      <c r="B15" s="727"/>
      <c r="C15" s="727"/>
      <c r="D15" s="727"/>
      <c r="E15" s="727"/>
      <c r="F15" s="727"/>
      <c r="G15" s="727"/>
      <c r="H15" s="727"/>
      <c r="I15" s="727"/>
      <c r="J15" s="727"/>
      <c r="K15" s="727"/>
      <c r="L15" s="1120"/>
      <c r="M15" s="1120"/>
      <c r="N15" s="1120"/>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06"/>
    </row>
    <row r="16" spans="1:39" s="90" customFormat="1">
      <c r="A16" s="762" t="s">
        <v>18</v>
      </c>
      <c r="B16" s="727"/>
      <c r="C16" s="727"/>
      <c r="D16" s="727"/>
      <c r="E16" s="727"/>
      <c r="F16" s="727"/>
      <c r="G16" s="727"/>
      <c r="H16" s="727"/>
      <c r="I16" s="727"/>
      <c r="J16" s="727"/>
      <c r="K16" s="727"/>
      <c r="L16" s="689"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8"/>
    </row>
    <row r="17" spans="1:39" s="92" customFormat="1">
      <c r="A17" s="785">
        <v>1</v>
      </c>
      <c r="B17" s="782"/>
      <c r="C17" s="782"/>
      <c r="D17" s="782"/>
      <c r="E17" s="782"/>
      <c r="F17" s="782"/>
      <c r="G17" s="782"/>
      <c r="H17" s="782"/>
      <c r="I17" s="782"/>
      <c r="J17" s="782"/>
      <c r="K17" s="782"/>
      <c r="L17" s="783" t="s">
        <v>18</v>
      </c>
      <c r="M17" s="190" t="s">
        <v>1055</v>
      </c>
      <c r="N17" s="725" t="s">
        <v>370</v>
      </c>
      <c r="O17" s="192">
        <v>2673.07</v>
      </c>
      <c r="P17" s="192">
        <v>1963.02</v>
      </c>
      <c r="Q17" s="192">
        <v>2603.7600000000002</v>
      </c>
      <c r="R17" s="192">
        <v>2709.89</v>
      </c>
      <c r="S17" s="192">
        <v>2772</v>
      </c>
      <c r="T17" s="192">
        <v>0</v>
      </c>
      <c r="U17" s="192">
        <v>0</v>
      </c>
      <c r="V17" s="192">
        <v>0</v>
      </c>
      <c r="W17" s="192">
        <v>0</v>
      </c>
      <c r="X17" s="192">
        <v>0</v>
      </c>
      <c r="Y17" s="192">
        <v>0</v>
      </c>
      <c r="Z17" s="192">
        <v>0</v>
      </c>
      <c r="AA17" s="192">
        <v>0</v>
      </c>
      <c r="AB17" s="192">
        <v>0</v>
      </c>
      <c r="AC17" s="192">
        <v>2756.65</v>
      </c>
      <c r="AD17" s="192">
        <v>0</v>
      </c>
      <c r="AE17" s="192">
        <v>0</v>
      </c>
      <c r="AF17" s="192">
        <v>0</v>
      </c>
      <c r="AG17" s="192">
        <v>0</v>
      </c>
      <c r="AH17" s="192">
        <v>0</v>
      </c>
      <c r="AI17" s="192">
        <v>0</v>
      </c>
      <c r="AJ17" s="192">
        <v>0</v>
      </c>
      <c r="AK17" s="192">
        <v>0</v>
      </c>
      <c r="AL17" s="192">
        <v>0</v>
      </c>
      <c r="AM17" s="769"/>
    </row>
    <row r="18" spans="1:39" s="92" customFormat="1" ht="22.8">
      <c r="A18" s="785">
        <v>1</v>
      </c>
      <c r="B18" s="782"/>
      <c r="C18" s="782"/>
      <c r="D18" s="782"/>
      <c r="E18" s="782"/>
      <c r="F18" s="782"/>
      <c r="G18" s="782"/>
      <c r="H18" s="782"/>
      <c r="I18" s="782"/>
      <c r="J18" s="782"/>
      <c r="K18" s="782"/>
      <c r="L18" s="783" t="s">
        <v>102</v>
      </c>
      <c r="M18" s="190" t="s">
        <v>1172</v>
      </c>
      <c r="N18" s="723" t="s">
        <v>1244</v>
      </c>
      <c r="O18" s="192">
        <v>314.84899999999999</v>
      </c>
      <c r="P18" s="192">
        <v>233.7</v>
      </c>
      <c r="Q18" s="192">
        <v>309.97199999999998</v>
      </c>
      <c r="R18" s="192">
        <v>293.9144</v>
      </c>
      <c r="S18" s="192">
        <v>284.60000000000002</v>
      </c>
      <c r="T18" s="192">
        <v>0</v>
      </c>
      <c r="U18" s="192">
        <v>0</v>
      </c>
      <c r="V18" s="192">
        <v>0</v>
      </c>
      <c r="W18" s="192">
        <v>0</v>
      </c>
      <c r="X18" s="192">
        <v>0</v>
      </c>
      <c r="Y18" s="192">
        <v>0</v>
      </c>
      <c r="Z18" s="192">
        <v>0</v>
      </c>
      <c r="AA18" s="192">
        <v>0</v>
      </c>
      <c r="AB18" s="192">
        <v>0</v>
      </c>
      <c r="AC18" s="192">
        <v>283.024</v>
      </c>
      <c r="AD18" s="192">
        <v>0</v>
      </c>
      <c r="AE18" s="192">
        <v>0</v>
      </c>
      <c r="AF18" s="192">
        <v>0</v>
      </c>
      <c r="AG18" s="192">
        <v>0</v>
      </c>
      <c r="AH18" s="192">
        <v>0</v>
      </c>
      <c r="AI18" s="192">
        <v>0</v>
      </c>
      <c r="AJ18" s="192">
        <v>0</v>
      </c>
      <c r="AK18" s="192">
        <v>0</v>
      </c>
      <c r="AL18" s="192">
        <v>0</v>
      </c>
      <c r="AM18" s="769"/>
    </row>
    <row r="19" spans="1:39" s="92" customFormat="1">
      <c r="A19" s="785">
        <v>1</v>
      </c>
      <c r="B19" s="782"/>
      <c r="C19" s="782"/>
      <c r="D19" s="782"/>
      <c r="E19" s="782"/>
      <c r="F19" s="782"/>
      <c r="G19" s="782"/>
      <c r="H19" s="782"/>
      <c r="I19" s="782"/>
      <c r="J19" s="782"/>
      <c r="K19" s="782"/>
      <c r="L19" s="783" t="s">
        <v>103</v>
      </c>
      <c r="M19" s="190" t="s">
        <v>1173</v>
      </c>
      <c r="N19" s="723" t="s">
        <v>504</v>
      </c>
      <c r="O19" s="786">
        <v>242</v>
      </c>
      <c r="P19" s="786">
        <v>245.2</v>
      </c>
      <c r="Q19" s="786">
        <v>238.44</v>
      </c>
      <c r="R19" s="786">
        <v>241</v>
      </c>
      <c r="S19" s="786">
        <v>245.2</v>
      </c>
      <c r="T19" s="786"/>
      <c r="U19" s="786"/>
      <c r="V19" s="786"/>
      <c r="W19" s="786"/>
      <c r="X19" s="786"/>
      <c r="Y19" s="786"/>
      <c r="Z19" s="786"/>
      <c r="AA19" s="786"/>
      <c r="AB19" s="786"/>
      <c r="AC19" s="786">
        <v>237.84</v>
      </c>
      <c r="AD19" s="786"/>
      <c r="AE19" s="786"/>
      <c r="AF19" s="786"/>
      <c r="AG19" s="786"/>
      <c r="AH19" s="786"/>
      <c r="AI19" s="786"/>
      <c r="AJ19" s="786"/>
      <c r="AK19" s="786"/>
      <c r="AL19" s="786"/>
      <c r="AM19" s="769"/>
    </row>
    <row r="20" spans="1:39" s="92" customFormat="1">
      <c r="A20" s="785">
        <v>1</v>
      </c>
      <c r="B20" s="782"/>
      <c r="C20" s="782"/>
      <c r="D20" s="782"/>
      <c r="E20" s="782"/>
      <c r="F20" s="782"/>
      <c r="G20" s="782"/>
      <c r="H20" s="782"/>
      <c r="I20" s="782"/>
      <c r="J20" s="782"/>
      <c r="K20" s="782"/>
      <c r="L20" s="783" t="s">
        <v>104</v>
      </c>
      <c r="M20" s="190" t="s">
        <v>372</v>
      </c>
      <c r="N20" s="723" t="s">
        <v>506</v>
      </c>
      <c r="O20" s="192">
        <v>8.4900063204901404</v>
      </c>
      <c r="P20" s="192">
        <v>8.3997432605905011</v>
      </c>
      <c r="Q20" s="192">
        <v>8.3999845147303631</v>
      </c>
      <c r="R20" s="192">
        <v>9.2199973869943079</v>
      </c>
      <c r="S20" s="192">
        <v>9.7399859451862252</v>
      </c>
      <c r="T20" s="192">
        <v>0</v>
      </c>
      <c r="U20" s="192">
        <v>0</v>
      </c>
      <c r="V20" s="192">
        <v>0</v>
      </c>
      <c r="W20" s="192">
        <v>0</v>
      </c>
      <c r="X20" s="192">
        <v>0</v>
      </c>
      <c r="Y20" s="192">
        <v>0</v>
      </c>
      <c r="Z20" s="192">
        <v>0</v>
      </c>
      <c r="AA20" s="192">
        <v>0</v>
      </c>
      <c r="AB20" s="192">
        <v>0</v>
      </c>
      <c r="AC20" s="192">
        <v>9.7399867149075696</v>
      </c>
      <c r="AD20" s="192">
        <v>0</v>
      </c>
      <c r="AE20" s="192">
        <v>0</v>
      </c>
      <c r="AF20" s="192">
        <v>0</v>
      </c>
      <c r="AG20" s="192">
        <v>0</v>
      </c>
      <c r="AH20" s="192">
        <v>0</v>
      </c>
      <c r="AI20" s="192">
        <v>0</v>
      </c>
      <c r="AJ20" s="192">
        <v>0</v>
      </c>
      <c r="AK20" s="192">
        <v>0</v>
      </c>
      <c r="AL20" s="192">
        <v>0</v>
      </c>
      <c r="AM20" s="769"/>
    </row>
    <row r="21" spans="1:39" s="92" customFormat="1">
      <c r="A21" s="785">
        <v>1</v>
      </c>
      <c r="B21" s="782"/>
      <c r="C21" s="782"/>
      <c r="D21" s="782"/>
      <c r="E21" s="782"/>
      <c r="F21" s="782"/>
      <c r="G21" s="782"/>
      <c r="H21" s="782"/>
      <c r="I21" s="782"/>
      <c r="J21" s="782"/>
      <c r="K21" s="782"/>
      <c r="L21" s="783" t="s">
        <v>120</v>
      </c>
      <c r="M21" s="190" t="s">
        <v>373</v>
      </c>
      <c r="N21" s="723" t="s">
        <v>502</v>
      </c>
      <c r="O21" s="787">
        <v>1.3010289256198346</v>
      </c>
      <c r="P21" s="787">
        <v>0.95309951060358888</v>
      </c>
      <c r="Q21" s="787">
        <v>1.2999999999999998</v>
      </c>
      <c r="R21" s="787">
        <v>1.2195618257261411</v>
      </c>
      <c r="S21" s="787">
        <v>1.1606851549755304</v>
      </c>
      <c r="T21" s="787">
        <v>0</v>
      </c>
      <c r="U21" s="787">
        <v>0</v>
      </c>
      <c r="V21" s="787">
        <v>0</v>
      </c>
      <c r="W21" s="787">
        <v>0</v>
      </c>
      <c r="X21" s="787">
        <v>0</v>
      </c>
      <c r="Y21" s="787">
        <v>0</v>
      </c>
      <c r="Z21" s="787">
        <v>0</v>
      </c>
      <c r="AA21" s="787">
        <v>0</v>
      </c>
      <c r="AB21" s="787">
        <v>0</v>
      </c>
      <c r="AC21" s="787">
        <v>1.1899764547595022</v>
      </c>
      <c r="AD21" s="787">
        <v>0</v>
      </c>
      <c r="AE21" s="787">
        <v>0</v>
      </c>
      <c r="AF21" s="787">
        <v>0</v>
      </c>
      <c r="AG21" s="787">
        <v>0</v>
      </c>
      <c r="AH21" s="787">
        <v>0</v>
      </c>
      <c r="AI21" s="787">
        <v>0</v>
      </c>
      <c r="AJ21" s="787">
        <v>0</v>
      </c>
      <c r="AK21" s="787">
        <v>0</v>
      </c>
      <c r="AL21" s="787">
        <v>0</v>
      </c>
      <c r="AM21" s="769"/>
    </row>
    <row r="22" spans="1:39" s="92" customFormat="1" ht="22.8">
      <c r="A22" s="785">
        <v>1</v>
      </c>
      <c r="B22" s="782"/>
      <c r="C22" s="782"/>
      <c r="D22" s="782"/>
      <c r="E22" s="782"/>
      <c r="F22" s="782"/>
      <c r="G22" s="782"/>
      <c r="H22" s="782"/>
      <c r="I22" s="782"/>
      <c r="J22" s="788" t="s">
        <v>1059</v>
      </c>
      <c r="K22" s="782"/>
      <c r="L22" s="789"/>
      <c r="M22" s="790" t="s">
        <v>1157</v>
      </c>
      <c r="N22" s="791"/>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3"/>
    </row>
    <row r="23" spans="1:39" s="92" customFormat="1" ht="13.8">
      <c r="A23" s="675">
        <v>1</v>
      </c>
      <c r="B23" s="782"/>
      <c r="C23" s="782"/>
      <c r="D23" s="782"/>
      <c r="E23" s="782"/>
      <c r="F23" s="782"/>
      <c r="G23" s="782"/>
      <c r="H23" s="782"/>
      <c r="I23" s="782"/>
      <c r="J23" s="1121" t="s">
        <v>195</v>
      </c>
      <c r="K23" s="650"/>
      <c r="L23" s="783" t="s">
        <v>195</v>
      </c>
      <c r="M23" s="794" t="s">
        <v>1226</v>
      </c>
      <c r="N23" s="725" t="s">
        <v>370</v>
      </c>
      <c r="O23" s="795">
        <v>2673.07</v>
      </c>
      <c r="P23" s="795">
        <v>1963.02</v>
      </c>
      <c r="Q23" s="795">
        <v>2603.7600000000002</v>
      </c>
      <c r="R23" s="795">
        <v>2709.89</v>
      </c>
      <c r="S23" s="795">
        <v>2772</v>
      </c>
      <c r="T23" s="795"/>
      <c r="U23" s="795"/>
      <c r="V23" s="795"/>
      <c r="W23" s="795"/>
      <c r="X23" s="795"/>
      <c r="Y23" s="795"/>
      <c r="Z23" s="795"/>
      <c r="AA23" s="795"/>
      <c r="AB23" s="795"/>
      <c r="AC23" s="795">
        <v>2756.65</v>
      </c>
      <c r="AD23" s="795"/>
      <c r="AE23" s="795"/>
      <c r="AF23" s="795"/>
      <c r="AG23" s="795"/>
      <c r="AH23" s="795"/>
      <c r="AI23" s="795"/>
      <c r="AJ23" s="795"/>
      <c r="AK23" s="795"/>
      <c r="AL23" s="795"/>
      <c r="AM23" s="769"/>
    </row>
    <row r="24" spans="1:39" s="92" customFormat="1">
      <c r="A24" s="675">
        <v>1</v>
      </c>
      <c r="B24" s="782"/>
      <c r="C24" s="782"/>
      <c r="D24" s="782"/>
      <c r="E24" s="782"/>
      <c r="F24" s="782"/>
      <c r="G24" s="782"/>
      <c r="H24" s="782"/>
      <c r="I24" s="782"/>
      <c r="J24" s="1121"/>
      <c r="K24" s="782"/>
      <c r="L24" s="796" t="s">
        <v>1318</v>
      </c>
      <c r="M24" s="209" t="s">
        <v>1060</v>
      </c>
      <c r="N24" s="723" t="s">
        <v>506</v>
      </c>
      <c r="O24" s="784">
        <v>8.4900063204901404</v>
      </c>
      <c r="P24" s="784">
        <v>8.3997432605905011</v>
      </c>
      <c r="Q24" s="784">
        <v>8.3999845147303631</v>
      </c>
      <c r="R24" s="784">
        <v>9.2199973869943079</v>
      </c>
      <c r="S24" s="784">
        <v>9.7399859451862252</v>
      </c>
      <c r="T24" s="784">
        <v>0</v>
      </c>
      <c r="U24" s="784">
        <v>0</v>
      </c>
      <c r="V24" s="784">
        <v>0</v>
      </c>
      <c r="W24" s="784">
        <v>0</v>
      </c>
      <c r="X24" s="784">
        <v>0</v>
      </c>
      <c r="Y24" s="784">
        <v>0</v>
      </c>
      <c r="Z24" s="784">
        <v>0</v>
      </c>
      <c r="AA24" s="784">
        <v>0</v>
      </c>
      <c r="AB24" s="784">
        <v>0</v>
      </c>
      <c r="AC24" s="784">
        <v>9.7399867149075696</v>
      </c>
      <c r="AD24" s="784">
        <v>0</v>
      </c>
      <c r="AE24" s="784">
        <v>0</v>
      </c>
      <c r="AF24" s="784">
        <v>0</v>
      </c>
      <c r="AG24" s="784">
        <v>0</v>
      </c>
      <c r="AH24" s="784">
        <v>0</v>
      </c>
      <c r="AI24" s="784">
        <v>0</v>
      </c>
      <c r="AJ24" s="784">
        <v>0</v>
      </c>
      <c r="AK24" s="784">
        <v>0</v>
      </c>
      <c r="AL24" s="784">
        <v>0</v>
      </c>
      <c r="AM24" s="769"/>
    </row>
    <row r="25" spans="1:39" s="92" customFormat="1">
      <c r="A25" s="675">
        <v>1</v>
      </c>
      <c r="B25" s="782"/>
      <c r="C25" s="782"/>
      <c r="D25" s="782"/>
      <c r="E25" s="782"/>
      <c r="F25" s="782"/>
      <c r="G25" s="782"/>
      <c r="H25" s="782"/>
      <c r="I25" s="782"/>
      <c r="J25" s="1121"/>
      <c r="K25" s="782"/>
      <c r="L25" s="796" t="s">
        <v>1319</v>
      </c>
      <c r="M25" s="209" t="s">
        <v>1174</v>
      </c>
      <c r="N25" s="723" t="s">
        <v>1244</v>
      </c>
      <c r="O25" s="795">
        <v>314.84899999999999</v>
      </c>
      <c r="P25" s="795">
        <v>233.7</v>
      </c>
      <c r="Q25" s="795">
        <v>309.97199999999998</v>
      </c>
      <c r="R25" s="795">
        <v>293.9144</v>
      </c>
      <c r="S25" s="795">
        <v>284.60000000000002</v>
      </c>
      <c r="T25" s="795"/>
      <c r="U25" s="795"/>
      <c r="V25" s="795"/>
      <c r="W25" s="795"/>
      <c r="X25" s="795"/>
      <c r="Y25" s="795"/>
      <c r="Z25" s="795"/>
      <c r="AA25" s="795"/>
      <c r="AB25" s="795"/>
      <c r="AC25" s="795">
        <v>283.024</v>
      </c>
      <c r="AD25" s="795"/>
      <c r="AE25" s="795"/>
      <c r="AF25" s="795"/>
      <c r="AG25" s="795"/>
      <c r="AH25" s="795"/>
      <c r="AI25" s="795"/>
      <c r="AJ25" s="795"/>
      <c r="AK25" s="795"/>
      <c r="AL25" s="795"/>
      <c r="AM25" s="769"/>
    </row>
    <row r="26" spans="1:39" s="92" customFormat="1" ht="22.8">
      <c r="A26" s="785">
        <v>1</v>
      </c>
      <c r="B26" s="782"/>
      <c r="C26" s="782"/>
      <c r="D26" s="782"/>
      <c r="E26" s="782"/>
      <c r="F26" s="782"/>
      <c r="G26" s="782"/>
      <c r="H26" s="782"/>
      <c r="I26" s="782"/>
      <c r="J26" s="788" t="s">
        <v>1141</v>
      </c>
      <c r="K26" s="782"/>
      <c r="L26" s="789"/>
      <c r="M26" s="790" t="s">
        <v>1158</v>
      </c>
      <c r="N26" s="791"/>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3"/>
    </row>
    <row r="27" spans="1:39">
      <c r="A27" s="757"/>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row>
    <row r="28" spans="1:39">
      <c r="A28" s="757"/>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row>
    <row r="29" spans="1:39" ht="15" customHeight="1">
      <c r="A29" s="757"/>
      <c r="B29" s="757"/>
      <c r="C29" s="757"/>
      <c r="D29" s="757"/>
      <c r="E29" s="757"/>
      <c r="F29" s="757"/>
      <c r="G29" s="757"/>
      <c r="H29" s="757"/>
      <c r="I29" s="757"/>
      <c r="J29" s="757"/>
      <c r="K29" s="757"/>
      <c r="L29" s="1116" t="s">
        <v>1402</v>
      </c>
      <c r="M29" s="1116"/>
      <c r="N29" s="1116"/>
      <c r="O29" s="1116"/>
      <c r="P29" s="1116"/>
      <c r="Q29" s="1116"/>
      <c r="R29" s="1116"/>
      <c r="S29" s="1117"/>
      <c r="T29" s="1117"/>
      <c r="U29" s="1117"/>
      <c r="V29" s="1117"/>
      <c r="W29" s="1117"/>
      <c r="X29" s="1117"/>
      <c r="Y29" s="1117"/>
      <c r="Z29" s="1117"/>
      <c r="AA29" s="1117"/>
      <c r="AB29" s="1117"/>
      <c r="AC29" s="1117"/>
      <c r="AD29" s="1117"/>
      <c r="AE29" s="1117"/>
      <c r="AF29" s="1117"/>
      <c r="AG29" s="1117"/>
      <c r="AH29" s="1117"/>
      <c r="AI29" s="1117"/>
      <c r="AJ29" s="1117"/>
      <c r="AK29" s="1117"/>
      <c r="AL29" s="1117"/>
      <c r="AM29" s="1117"/>
    </row>
    <row r="30" spans="1:39" ht="102" customHeight="1">
      <c r="A30" s="757"/>
      <c r="B30" s="757"/>
      <c r="C30" s="757"/>
      <c r="D30" s="757"/>
      <c r="E30" s="757"/>
      <c r="F30" s="757"/>
      <c r="G30" s="757"/>
      <c r="H30" s="757"/>
      <c r="I30" s="757"/>
      <c r="J30" s="757"/>
      <c r="K30" s="650"/>
      <c r="L30" s="1122" t="s">
        <v>2520</v>
      </c>
      <c r="M30" s="1118"/>
      <c r="N30" s="1118"/>
      <c r="O30" s="1118"/>
      <c r="P30" s="1118"/>
      <c r="Q30" s="1118"/>
      <c r="R30" s="1118"/>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88"/>
  <sheetViews>
    <sheetView showGridLines="0" view="pageBreakPreview" topLeftCell="A11" zoomScale="60" zoomScaleNormal="100" workbookViewId="0">
      <pane xSplit="14" ySplit="5" topLeftCell="O53" activePane="bottomRight" state="frozen"/>
      <selection activeCell="M11" sqref="M11"/>
      <selection pane="topRight" activeCell="M11" sqref="M11"/>
      <selection pane="bottomLeft" activeCell="M11" sqref="M11"/>
      <selection pane="bottomRight" activeCell="AS68" sqref="AS68"/>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797"/>
      <c r="B1" s="797"/>
      <c r="C1" s="797"/>
      <c r="D1" s="797"/>
      <c r="E1" s="797"/>
      <c r="F1" s="797"/>
      <c r="G1" s="797"/>
      <c r="H1" s="797"/>
      <c r="I1" s="797"/>
      <c r="J1" s="797"/>
      <c r="K1" s="797"/>
      <c r="L1" s="797"/>
      <c r="M1" s="797"/>
      <c r="N1" s="798"/>
      <c r="O1" s="798"/>
      <c r="P1" s="798"/>
      <c r="Q1" s="798"/>
      <c r="R1" s="798"/>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97"/>
    </row>
    <row r="2" spans="1:39" hidden="1">
      <c r="A2" s="797"/>
      <c r="B2" s="797"/>
      <c r="C2" s="797"/>
      <c r="D2" s="797"/>
      <c r="E2" s="797"/>
      <c r="F2" s="797"/>
      <c r="G2" s="797"/>
      <c r="H2" s="797"/>
      <c r="I2" s="797"/>
      <c r="J2" s="797"/>
      <c r="K2" s="797"/>
      <c r="L2" s="797"/>
      <c r="M2" s="797"/>
      <c r="N2" s="798"/>
      <c r="O2" s="798"/>
      <c r="P2" s="798"/>
      <c r="Q2" s="798"/>
      <c r="R2" s="798"/>
      <c r="S2" s="757"/>
      <c r="T2" s="757"/>
      <c r="U2" s="757"/>
      <c r="V2" s="757"/>
      <c r="W2" s="757"/>
      <c r="X2" s="757"/>
      <c r="Y2" s="757"/>
      <c r="Z2" s="757"/>
      <c r="AA2" s="757"/>
      <c r="AB2" s="757"/>
      <c r="AC2" s="757"/>
      <c r="AD2" s="757"/>
      <c r="AE2" s="757"/>
      <c r="AF2" s="757"/>
      <c r="AG2" s="757"/>
      <c r="AH2" s="757"/>
      <c r="AI2" s="757"/>
      <c r="AJ2" s="757"/>
      <c r="AK2" s="757"/>
      <c r="AL2" s="757"/>
      <c r="AM2" s="797"/>
    </row>
    <row r="3" spans="1:39" hidden="1">
      <c r="A3" s="797"/>
      <c r="B3" s="797"/>
      <c r="C3" s="797"/>
      <c r="D3" s="797"/>
      <c r="E3" s="797"/>
      <c r="F3" s="797"/>
      <c r="G3" s="797"/>
      <c r="H3" s="797"/>
      <c r="I3" s="797"/>
      <c r="J3" s="797"/>
      <c r="K3" s="797"/>
      <c r="L3" s="797"/>
      <c r="M3" s="797"/>
      <c r="N3" s="798"/>
      <c r="O3" s="798"/>
      <c r="P3" s="798"/>
      <c r="Q3" s="798"/>
      <c r="R3" s="798"/>
      <c r="S3" s="757"/>
      <c r="T3" s="757"/>
      <c r="U3" s="757"/>
      <c r="V3" s="757"/>
      <c r="W3" s="757"/>
      <c r="X3" s="757"/>
      <c r="Y3" s="757"/>
      <c r="Z3" s="757"/>
      <c r="AA3" s="757"/>
      <c r="AB3" s="757"/>
      <c r="AC3" s="757"/>
      <c r="AD3" s="757"/>
      <c r="AE3" s="757"/>
      <c r="AF3" s="757"/>
      <c r="AG3" s="757"/>
      <c r="AH3" s="757"/>
      <c r="AI3" s="757"/>
      <c r="AJ3" s="757"/>
      <c r="AK3" s="757"/>
      <c r="AL3" s="757"/>
      <c r="AM3" s="797"/>
    </row>
    <row r="4" spans="1:39" hidden="1">
      <c r="A4" s="797"/>
      <c r="B4" s="797"/>
      <c r="C4" s="797"/>
      <c r="D4" s="797"/>
      <c r="E4" s="797"/>
      <c r="F4" s="797"/>
      <c r="G4" s="797"/>
      <c r="H4" s="797"/>
      <c r="I4" s="797"/>
      <c r="J4" s="797"/>
      <c r="K4" s="797"/>
      <c r="L4" s="797"/>
      <c r="M4" s="797"/>
      <c r="N4" s="798"/>
      <c r="O4" s="798"/>
      <c r="P4" s="798"/>
      <c r="Q4" s="798"/>
      <c r="R4" s="798"/>
      <c r="S4" s="757"/>
      <c r="T4" s="757"/>
      <c r="U4" s="757"/>
      <c r="V4" s="757"/>
      <c r="W4" s="757"/>
      <c r="X4" s="757"/>
      <c r="Y4" s="757"/>
      <c r="Z4" s="757"/>
      <c r="AA4" s="757"/>
      <c r="AB4" s="757"/>
      <c r="AC4" s="757"/>
      <c r="AD4" s="757"/>
      <c r="AE4" s="757"/>
      <c r="AF4" s="757"/>
      <c r="AG4" s="757"/>
      <c r="AH4" s="757"/>
      <c r="AI4" s="757"/>
      <c r="AJ4" s="757"/>
      <c r="AK4" s="757"/>
      <c r="AL4" s="757"/>
      <c r="AM4" s="797"/>
    </row>
    <row r="5" spans="1:39" hidden="1">
      <c r="A5" s="797"/>
      <c r="B5" s="797"/>
      <c r="C5" s="797"/>
      <c r="D5" s="797"/>
      <c r="E5" s="797"/>
      <c r="F5" s="797"/>
      <c r="G5" s="797"/>
      <c r="H5" s="797"/>
      <c r="I5" s="797"/>
      <c r="J5" s="797"/>
      <c r="K5" s="797"/>
      <c r="L5" s="797"/>
      <c r="M5" s="797"/>
      <c r="N5" s="798"/>
      <c r="O5" s="798"/>
      <c r="P5" s="798"/>
      <c r="Q5" s="798"/>
      <c r="R5" s="798"/>
      <c r="S5" s="757"/>
      <c r="T5" s="757"/>
      <c r="U5" s="757"/>
      <c r="V5" s="757"/>
      <c r="W5" s="757"/>
      <c r="X5" s="757"/>
      <c r="Y5" s="757"/>
      <c r="Z5" s="757"/>
      <c r="AA5" s="757"/>
      <c r="AB5" s="757"/>
      <c r="AC5" s="757"/>
      <c r="AD5" s="757"/>
      <c r="AE5" s="757"/>
      <c r="AF5" s="757"/>
      <c r="AG5" s="757"/>
      <c r="AH5" s="757"/>
      <c r="AI5" s="757"/>
      <c r="AJ5" s="757"/>
      <c r="AK5" s="757"/>
      <c r="AL5" s="757"/>
      <c r="AM5" s="797"/>
    </row>
    <row r="6" spans="1:39" hidden="1">
      <c r="A6" s="797"/>
      <c r="B6" s="797"/>
      <c r="C6" s="797"/>
      <c r="D6" s="797"/>
      <c r="E6" s="797"/>
      <c r="F6" s="797"/>
      <c r="G6" s="797"/>
      <c r="H6" s="797"/>
      <c r="I6" s="797"/>
      <c r="J6" s="797"/>
      <c r="K6" s="797"/>
      <c r="L6" s="797"/>
      <c r="M6" s="797"/>
      <c r="N6" s="798"/>
      <c r="O6" s="798"/>
      <c r="P6" s="798"/>
      <c r="Q6" s="798"/>
      <c r="R6" s="798"/>
      <c r="S6" s="757"/>
      <c r="T6" s="757"/>
      <c r="U6" s="757"/>
      <c r="V6" s="757"/>
      <c r="W6" s="757"/>
      <c r="X6" s="757"/>
      <c r="Y6" s="757"/>
      <c r="Z6" s="757"/>
      <c r="AA6" s="757"/>
      <c r="AB6" s="757"/>
      <c r="AC6" s="757"/>
      <c r="AD6" s="757"/>
      <c r="AE6" s="757"/>
      <c r="AF6" s="757"/>
      <c r="AG6" s="757"/>
      <c r="AH6" s="757"/>
      <c r="AI6" s="757"/>
      <c r="AJ6" s="757"/>
      <c r="AK6" s="757"/>
      <c r="AL6" s="757"/>
      <c r="AM6" s="797"/>
    </row>
    <row r="7" spans="1:39" hidden="1">
      <c r="A7" s="797"/>
      <c r="B7" s="797"/>
      <c r="C7" s="797"/>
      <c r="D7" s="797"/>
      <c r="E7" s="797"/>
      <c r="F7" s="797"/>
      <c r="G7" s="797"/>
      <c r="H7" s="797"/>
      <c r="I7" s="797"/>
      <c r="J7" s="797"/>
      <c r="K7" s="797"/>
      <c r="L7" s="797"/>
      <c r="M7" s="797"/>
      <c r="N7" s="798"/>
      <c r="O7" s="798"/>
      <c r="P7" s="798"/>
      <c r="Q7" s="798"/>
      <c r="R7" s="798"/>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97"/>
    </row>
    <row r="8" spans="1:39" hidden="1">
      <c r="A8" s="797"/>
      <c r="B8" s="797"/>
      <c r="C8" s="797"/>
      <c r="D8" s="797"/>
      <c r="E8" s="797"/>
      <c r="F8" s="797"/>
      <c r="G8" s="797"/>
      <c r="H8" s="797"/>
      <c r="I8" s="797"/>
      <c r="J8" s="797"/>
      <c r="K8" s="797"/>
      <c r="L8" s="797"/>
      <c r="M8" s="797"/>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7"/>
    </row>
    <row r="9" spans="1:39" hidden="1">
      <c r="A9" s="797"/>
      <c r="B9" s="797"/>
      <c r="C9" s="797"/>
      <c r="D9" s="797"/>
      <c r="E9" s="797"/>
      <c r="F9" s="797"/>
      <c r="G9" s="797"/>
      <c r="H9" s="797"/>
      <c r="I9" s="797"/>
      <c r="J9" s="797"/>
      <c r="K9" s="797"/>
      <c r="L9" s="797"/>
      <c r="M9" s="797"/>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7"/>
    </row>
    <row r="10" spans="1:39" hidden="1">
      <c r="A10" s="797"/>
      <c r="B10" s="797"/>
      <c r="C10" s="797"/>
      <c r="D10" s="797"/>
      <c r="E10" s="797"/>
      <c r="F10" s="797"/>
      <c r="G10" s="797"/>
      <c r="H10" s="797"/>
      <c r="I10" s="797"/>
      <c r="J10" s="797"/>
      <c r="K10" s="797"/>
      <c r="L10" s="797"/>
      <c r="M10" s="797"/>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7"/>
    </row>
    <row r="11" spans="1:39" ht="15" hidden="1" customHeight="1">
      <c r="A11" s="797"/>
      <c r="B11" s="797"/>
      <c r="C11" s="797"/>
      <c r="D11" s="797"/>
      <c r="E11" s="797"/>
      <c r="F11" s="797"/>
      <c r="G11" s="797"/>
      <c r="H11" s="797"/>
      <c r="I11" s="797"/>
      <c r="J11" s="797"/>
      <c r="K11" s="797"/>
      <c r="L11" s="797"/>
      <c r="M11" s="799"/>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7"/>
    </row>
    <row r="12" spans="1:39" s="212" customFormat="1" ht="20.100000000000001" customHeight="1">
      <c r="A12" s="800"/>
      <c r="B12" s="800"/>
      <c r="C12" s="800"/>
      <c r="D12" s="800"/>
      <c r="E12" s="800"/>
      <c r="F12" s="800"/>
      <c r="G12" s="800"/>
      <c r="H12" s="800"/>
      <c r="I12" s="800"/>
      <c r="J12" s="800"/>
      <c r="K12" s="800"/>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800"/>
      <c r="B13" s="800"/>
      <c r="C13" s="800"/>
      <c r="D13" s="800"/>
      <c r="E13" s="800"/>
      <c r="F13" s="800"/>
      <c r="G13" s="800"/>
      <c r="H13" s="800"/>
      <c r="I13" s="800"/>
      <c r="J13" s="800"/>
      <c r="K13" s="800"/>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800"/>
    </row>
    <row r="14" spans="1:39" ht="15" customHeight="1">
      <c r="A14" s="797"/>
      <c r="B14" s="797"/>
      <c r="C14" s="797"/>
      <c r="D14" s="797"/>
      <c r="E14" s="797"/>
      <c r="F14" s="797"/>
      <c r="G14" s="797"/>
      <c r="H14" s="797"/>
      <c r="I14" s="797"/>
      <c r="J14" s="797"/>
      <c r="K14" s="797"/>
      <c r="L14" s="1124" t="s">
        <v>374</v>
      </c>
      <c r="M14" s="1125" t="s">
        <v>230</v>
      </c>
      <c r="N14" s="1124" t="s">
        <v>143</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26" t="s">
        <v>323</v>
      </c>
    </row>
    <row r="15" spans="1:39" ht="50.1" customHeight="1">
      <c r="A15" s="797"/>
      <c r="B15" s="797"/>
      <c r="C15" s="797"/>
      <c r="D15" s="797"/>
      <c r="E15" s="797"/>
      <c r="F15" s="797"/>
      <c r="G15" s="797"/>
      <c r="H15" s="797"/>
      <c r="I15" s="797"/>
      <c r="J15" s="797"/>
      <c r="K15" s="797"/>
      <c r="L15" s="1124"/>
      <c r="M15" s="1125"/>
      <c r="N15" s="1124"/>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27"/>
    </row>
    <row r="16" spans="1:39">
      <c r="A16" s="762" t="s">
        <v>18</v>
      </c>
      <c r="B16" s="797"/>
      <c r="C16" s="797"/>
      <c r="D16" s="797"/>
      <c r="E16" s="797"/>
      <c r="F16" s="797"/>
      <c r="G16" s="797"/>
      <c r="H16" s="797"/>
      <c r="I16" s="797"/>
      <c r="J16" s="797"/>
      <c r="K16" s="797"/>
      <c r="L16" s="801"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2"/>
    </row>
    <row r="17" spans="1:39" s="95" customFormat="1" ht="22.8">
      <c r="A17" s="785">
        <v>1</v>
      </c>
      <c r="B17" s="803"/>
      <c r="C17" s="803"/>
      <c r="D17" s="803"/>
      <c r="E17" s="803"/>
      <c r="F17" s="803"/>
      <c r="G17" s="803"/>
      <c r="H17" s="803"/>
      <c r="I17" s="803"/>
      <c r="J17" s="803"/>
      <c r="K17" s="803"/>
      <c r="L17" s="804">
        <v>1</v>
      </c>
      <c r="M17" s="218" t="s">
        <v>375</v>
      </c>
      <c r="N17" s="725" t="s">
        <v>370</v>
      </c>
      <c r="O17" s="805">
        <v>0</v>
      </c>
      <c r="P17" s="805">
        <v>0</v>
      </c>
      <c r="Q17" s="805">
        <v>0</v>
      </c>
      <c r="R17" s="805">
        <v>0</v>
      </c>
      <c r="S17" s="805">
        <v>0</v>
      </c>
      <c r="T17" s="805">
        <v>0</v>
      </c>
      <c r="U17" s="805">
        <v>0</v>
      </c>
      <c r="V17" s="805">
        <v>0</v>
      </c>
      <c r="W17" s="805">
        <v>0</v>
      </c>
      <c r="X17" s="805">
        <v>0</v>
      </c>
      <c r="Y17" s="805">
        <v>0</v>
      </c>
      <c r="Z17" s="805">
        <v>0</v>
      </c>
      <c r="AA17" s="805">
        <v>0</v>
      </c>
      <c r="AB17" s="805">
        <v>0</v>
      </c>
      <c r="AC17" s="805">
        <v>0</v>
      </c>
      <c r="AD17" s="805">
        <v>0</v>
      </c>
      <c r="AE17" s="805">
        <v>0</v>
      </c>
      <c r="AF17" s="805">
        <v>0</v>
      </c>
      <c r="AG17" s="805">
        <v>0</v>
      </c>
      <c r="AH17" s="805">
        <v>0</v>
      </c>
      <c r="AI17" s="805">
        <v>0</v>
      </c>
      <c r="AJ17" s="805">
        <v>0</v>
      </c>
      <c r="AK17" s="805">
        <v>0</v>
      </c>
      <c r="AL17" s="805">
        <v>0</v>
      </c>
      <c r="AM17" s="769"/>
    </row>
    <row r="18" spans="1:39">
      <c r="A18" s="785">
        <v>1</v>
      </c>
      <c r="B18" s="797"/>
      <c r="C18" s="797"/>
      <c r="D18" s="797"/>
      <c r="E18" s="797"/>
      <c r="F18" s="797"/>
      <c r="G18" s="797"/>
      <c r="H18" s="797"/>
      <c r="I18" s="797"/>
      <c r="J18" s="797"/>
      <c r="K18" s="797"/>
      <c r="L18" s="806">
        <v>1.1000000000000001</v>
      </c>
      <c r="M18" s="222" t="s">
        <v>376</v>
      </c>
      <c r="N18" s="725" t="s">
        <v>370</v>
      </c>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769"/>
    </row>
    <row r="19" spans="1:39">
      <c r="A19" s="785">
        <v>1</v>
      </c>
      <c r="B19" s="797"/>
      <c r="C19" s="797"/>
      <c r="D19" s="797"/>
      <c r="E19" s="797"/>
      <c r="F19" s="797"/>
      <c r="G19" s="797"/>
      <c r="H19" s="797"/>
      <c r="I19" s="797"/>
      <c r="J19" s="797"/>
      <c r="K19" s="797"/>
      <c r="L19" s="806">
        <v>1.2</v>
      </c>
      <c r="M19" s="222" t="s">
        <v>377</v>
      </c>
      <c r="N19" s="725" t="s">
        <v>370</v>
      </c>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769"/>
    </row>
    <row r="20" spans="1:39">
      <c r="A20" s="785">
        <v>1</v>
      </c>
      <c r="B20" s="797"/>
      <c r="C20" s="797"/>
      <c r="D20" s="797"/>
      <c r="E20" s="797"/>
      <c r="F20" s="797"/>
      <c r="G20" s="797"/>
      <c r="H20" s="797"/>
      <c r="I20" s="797"/>
      <c r="J20" s="797"/>
      <c r="K20" s="797"/>
      <c r="L20" s="806">
        <v>1.3</v>
      </c>
      <c r="M20" s="222" t="s">
        <v>379</v>
      </c>
      <c r="N20" s="725" t="s">
        <v>370</v>
      </c>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769"/>
    </row>
    <row r="21" spans="1:39">
      <c r="A21" s="785">
        <v>1</v>
      </c>
      <c r="B21" s="797"/>
      <c r="C21" s="797"/>
      <c r="D21" s="797"/>
      <c r="E21" s="797"/>
      <c r="F21" s="797"/>
      <c r="G21" s="797"/>
      <c r="H21" s="797"/>
      <c r="I21" s="797"/>
      <c r="J21" s="797"/>
      <c r="K21" s="797"/>
      <c r="L21" s="806">
        <v>1.4</v>
      </c>
      <c r="M21" s="222" t="s">
        <v>381</v>
      </c>
      <c r="N21" s="725" t="s">
        <v>370</v>
      </c>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769"/>
    </row>
    <row r="22" spans="1:39">
      <c r="A22" s="785">
        <v>1</v>
      </c>
      <c r="B22" s="797"/>
      <c r="C22" s="797"/>
      <c r="D22" s="797"/>
      <c r="E22" s="797"/>
      <c r="F22" s="797"/>
      <c r="G22" s="797"/>
      <c r="H22" s="797"/>
      <c r="I22" s="797"/>
      <c r="J22" s="797"/>
      <c r="K22" s="797"/>
      <c r="L22" s="806">
        <v>1.5</v>
      </c>
      <c r="M22" s="222" t="s">
        <v>383</v>
      </c>
      <c r="N22" s="725" t="s">
        <v>370</v>
      </c>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769"/>
    </row>
    <row r="23" spans="1:39" s="95" customFormat="1">
      <c r="A23" s="785">
        <v>1</v>
      </c>
      <c r="B23" s="803"/>
      <c r="C23" s="803"/>
      <c r="D23" s="803"/>
      <c r="E23" s="803"/>
      <c r="F23" s="803"/>
      <c r="G23" s="803"/>
      <c r="H23" s="803"/>
      <c r="I23" s="803"/>
      <c r="J23" s="803"/>
      <c r="K23" s="803"/>
      <c r="L23" s="804">
        <v>2</v>
      </c>
      <c r="M23" s="218" t="s">
        <v>384</v>
      </c>
      <c r="N23" s="725" t="s">
        <v>370</v>
      </c>
      <c r="O23" s="805">
        <v>0</v>
      </c>
      <c r="P23" s="805">
        <v>0</v>
      </c>
      <c r="Q23" s="805">
        <v>0</v>
      </c>
      <c r="R23" s="805">
        <v>0</v>
      </c>
      <c r="S23" s="805">
        <v>0</v>
      </c>
      <c r="T23" s="805">
        <v>0</v>
      </c>
      <c r="U23" s="805">
        <v>0</v>
      </c>
      <c r="V23" s="805">
        <v>0</v>
      </c>
      <c r="W23" s="805">
        <v>0</v>
      </c>
      <c r="X23" s="805">
        <v>0</v>
      </c>
      <c r="Y23" s="805">
        <v>0</v>
      </c>
      <c r="Z23" s="805">
        <v>0</v>
      </c>
      <c r="AA23" s="805">
        <v>0</v>
      </c>
      <c r="AB23" s="805">
        <v>0</v>
      </c>
      <c r="AC23" s="805">
        <v>0</v>
      </c>
      <c r="AD23" s="805">
        <v>0</v>
      </c>
      <c r="AE23" s="805">
        <v>0</v>
      </c>
      <c r="AF23" s="805">
        <v>0</v>
      </c>
      <c r="AG23" s="805">
        <v>0</v>
      </c>
      <c r="AH23" s="805">
        <v>0</v>
      </c>
      <c r="AI23" s="805">
        <v>0</v>
      </c>
      <c r="AJ23" s="805">
        <v>0</v>
      </c>
      <c r="AK23" s="805">
        <v>0</v>
      </c>
      <c r="AL23" s="805">
        <v>0</v>
      </c>
      <c r="AM23" s="769"/>
    </row>
    <row r="24" spans="1:39">
      <c r="A24" s="785">
        <v>1</v>
      </c>
      <c r="B24" s="797"/>
      <c r="C24" s="797"/>
      <c r="D24" s="797"/>
      <c r="E24" s="797"/>
      <c r="F24" s="797"/>
      <c r="G24" s="797"/>
      <c r="H24" s="797"/>
      <c r="I24" s="797"/>
      <c r="J24" s="797"/>
      <c r="K24" s="797"/>
      <c r="L24" s="806">
        <v>2.1</v>
      </c>
      <c r="M24" s="222" t="s">
        <v>376</v>
      </c>
      <c r="N24" s="725" t="s">
        <v>370</v>
      </c>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769"/>
    </row>
    <row r="25" spans="1:39">
      <c r="A25" s="785">
        <v>1</v>
      </c>
      <c r="B25" s="797"/>
      <c r="C25" s="797"/>
      <c r="D25" s="797"/>
      <c r="E25" s="797"/>
      <c r="F25" s="797"/>
      <c r="G25" s="797"/>
      <c r="H25" s="797"/>
      <c r="I25" s="797"/>
      <c r="J25" s="797"/>
      <c r="K25" s="797"/>
      <c r="L25" s="806">
        <v>2.2000000000000002</v>
      </c>
      <c r="M25" s="222" t="s">
        <v>377</v>
      </c>
      <c r="N25" s="725" t="s">
        <v>370</v>
      </c>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769"/>
    </row>
    <row r="26" spans="1:39">
      <c r="A26" s="785">
        <v>1</v>
      </c>
      <c r="B26" s="797"/>
      <c r="C26" s="797"/>
      <c r="D26" s="797"/>
      <c r="E26" s="797"/>
      <c r="F26" s="797"/>
      <c r="G26" s="797"/>
      <c r="H26" s="797"/>
      <c r="I26" s="797"/>
      <c r="J26" s="797"/>
      <c r="K26" s="797"/>
      <c r="L26" s="806">
        <v>2.2999999999999998</v>
      </c>
      <c r="M26" s="222" t="s">
        <v>379</v>
      </c>
      <c r="N26" s="725" t="s">
        <v>370</v>
      </c>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769"/>
    </row>
    <row r="27" spans="1:39">
      <c r="A27" s="785">
        <v>1</v>
      </c>
      <c r="B27" s="797"/>
      <c r="C27" s="797"/>
      <c r="D27" s="797"/>
      <c r="E27" s="797"/>
      <c r="F27" s="797"/>
      <c r="G27" s="797"/>
      <c r="H27" s="797"/>
      <c r="I27" s="797"/>
      <c r="J27" s="797"/>
      <c r="K27" s="797"/>
      <c r="L27" s="806">
        <v>2.4</v>
      </c>
      <c r="M27" s="222" t="s">
        <v>381</v>
      </c>
      <c r="N27" s="725" t="s">
        <v>370</v>
      </c>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769"/>
    </row>
    <row r="28" spans="1:39">
      <c r="A28" s="785">
        <v>1</v>
      </c>
      <c r="B28" s="797"/>
      <c r="C28" s="797"/>
      <c r="D28" s="797"/>
      <c r="E28" s="797"/>
      <c r="F28" s="797"/>
      <c r="G28" s="797"/>
      <c r="H28" s="797"/>
      <c r="I28" s="797"/>
      <c r="J28" s="797"/>
      <c r="K28" s="797"/>
      <c r="L28" s="806">
        <v>2.5</v>
      </c>
      <c r="M28" s="222" t="s">
        <v>383</v>
      </c>
      <c r="N28" s="725" t="s">
        <v>370</v>
      </c>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769"/>
    </row>
    <row r="29" spans="1:39" s="95" customFormat="1">
      <c r="A29" s="785">
        <v>1</v>
      </c>
      <c r="B29" s="803"/>
      <c r="C29" s="803"/>
      <c r="D29" s="803"/>
      <c r="E29" s="803"/>
      <c r="F29" s="803"/>
      <c r="G29" s="803"/>
      <c r="H29" s="803"/>
      <c r="I29" s="803"/>
      <c r="J29" s="803"/>
      <c r="K29" s="803"/>
      <c r="L29" s="804">
        <v>3</v>
      </c>
      <c r="M29" s="218" t="s">
        <v>386</v>
      </c>
      <c r="N29" s="725" t="s">
        <v>370</v>
      </c>
      <c r="O29" s="805">
        <v>0</v>
      </c>
      <c r="P29" s="805">
        <v>0</v>
      </c>
      <c r="Q29" s="805">
        <v>0</v>
      </c>
      <c r="R29" s="805">
        <v>0</v>
      </c>
      <c r="S29" s="805">
        <v>0</v>
      </c>
      <c r="T29" s="805">
        <v>0</v>
      </c>
      <c r="U29" s="805">
        <v>0</v>
      </c>
      <c r="V29" s="805">
        <v>0</v>
      </c>
      <c r="W29" s="805">
        <v>0</v>
      </c>
      <c r="X29" s="805">
        <v>0</v>
      </c>
      <c r="Y29" s="805">
        <v>0</v>
      </c>
      <c r="Z29" s="805">
        <v>0</v>
      </c>
      <c r="AA29" s="805">
        <v>0</v>
      </c>
      <c r="AB29" s="805">
        <v>0</v>
      </c>
      <c r="AC29" s="805">
        <v>0</v>
      </c>
      <c r="AD29" s="805">
        <v>0</v>
      </c>
      <c r="AE29" s="805">
        <v>0</v>
      </c>
      <c r="AF29" s="805">
        <v>0</v>
      </c>
      <c r="AG29" s="805">
        <v>0</v>
      </c>
      <c r="AH29" s="805">
        <v>0</v>
      </c>
      <c r="AI29" s="805">
        <v>0</v>
      </c>
      <c r="AJ29" s="805">
        <v>0</v>
      </c>
      <c r="AK29" s="805">
        <v>0</v>
      </c>
      <c r="AL29" s="805">
        <v>0</v>
      </c>
      <c r="AM29" s="769"/>
    </row>
    <row r="30" spans="1:39">
      <c r="A30" s="785">
        <v>1</v>
      </c>
      <c r="B30" s="797"/>
      <c r="C30" s="797"/>
      <c r="D30" s="797"/>
      <c r="E30" s="797"/>
      <c r="F30" s="797"/>
      <c r="G30" s="797"/>
      <c r="H30" s="797"/>
      <c r="I30" s="797"/>
      <c r="J30" s="797"/>
      <c r="K30" s="797"/>
      <c r="L30" s="806">
        <v>3.1</v>
      </c>
      <c r="M30" s="222" t="s">
        <v>376</v>
      </c>
      <c r="N30" s="725" t="s">
        <v>370</v>
      </c>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769"/>
    </row>
    <row r="31" spans="1:39">
      <c r="A31" s="785">
        <v>1</v>
      </c>
      <c r="B31" s="797"/>
      <c r="C31" s="797"/>
      <c r="D31" s="797"/>
      <c r="E31" s="797"/>
      <c r="F31" s="797"/>
      <c r="G31" s="797"/>
      <c r="H31" s="797"/>
      <c r="I31" s="797"/>
      <c r="J31" s="797"/>
      <c r="K31" s="797"/>
      <c r="L31" s="806">
        <v>3.2</v>
      </c>
      <c r="M31" s="222" t="s">
        <v>377</v>
      </c>
      <c r="N31" s="725" t="s">
        <v>370</v>
      </c>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769"/>
    </row>
    <row r="32" spans="1:39">
      <c r="A32" s="785">
        <v>1</v>
      </c>
      <c r="B32" s="797"/>
      <c r="C32" s="797"/>
      <c r="D32" s="797"/>
      <c r="E32" s="797"/>
      <c r="F32" s="797"/>
      <c r="G32" s="797"/>
      <c r="H32" s="797"/>
      <c r="I32" s="797"/>
      <c r="J32" s="797"/>
      <c r="K32" s="797"/>
      <c r="L32" s="806">
        <v>3.3</v>
      </c>
      <c r="M32" s="222" t="s">
        <v>379</v>
      </c>
      <c r="N32" s="725" t="s">
        <v>370</v>
      </c>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769"/>
    </row>
    <row r="33" spans="1:39">
      <c r="A33" s="785">
        <v>1</v>
      </c>
      <c r="B33" s="797"/>
      <c r="C33" s="797"/>
      <c r="D33" s="797"/>
      <c r="E33" s="797"/>
      <c r="F33" s="797"/>
      <c r="G33" s="797"/>
      <c r="H33" s="797"/>
      <c r="I33" s="797"/>
      <c r="J33" s="797"/>
      <c r="K33" s="797"/>
      <c r="L33" s="806">
        <v>3.4</v>
      </c>
      <c r="M33" s="222" t="s">
        <v>381</v>
      </c>
      <c r="N33" s="725" t="s">
        <v>370</v>
      </c>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769"/>
    </row>
    <row r="34" spans="1:39">
      <c r="A34" s="785">
        <v>1</v>
      </c>
      <c r="B34" s="797"/>
      <c r="C34" s="797"/>
      <c r="D34" s="797"/>
      <c r="E34" s="797"/>
      <c r="F34" s="797"/>
      <c r="G34" s="797"/>
      <c r="H34" s="797"/>
      <c r="I34" s="797"/>
      <c r="J34" s="797"/>
      <c r="K34" s="797"/>
      <c r="L34" s="806">
        <v>3.5</v>
      </c>
      <c r="M34" s="222" t="s">
        <v>383</v>
      </c>
      <c r="N34" s="725" t="s">
        <v>370</v>
      </c>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769"/>
    </row>
    <row r="35" spans="1:39" s="95" customFormat="1" ht="22.8">
      <c r="A35" s="785">
        <v>1</v>
      </c>
      <c r="B35" s="803"/>
      <c r="C35" s="803"/>
      <c r="D35" s="803"/>
      <c r="E35" s="803"/>
      <c r="F35" s="803"/>
      <c r="G35" s="803"/>
      <c r="H35" s="803"/>
      <c r="I35" s="803"/>
      <c r="J35" s="803"/>
      <c r="K35" s="803"/>
      <c r="L35" s="804">
        <v>4</v>
      </c>
      <c r="M35" s="218" t="s">
        <v>390</v>
      </c>
      <c r="N35" s="725" t="s">
        <v>370</v>
      </c>
      <c r="O35" s="805">
        <v>0</v>
      </c>
      <c r="P35" s="805">
        <v>0</v>
      </c>
      <c r="Q35" s="805">
        <v>0</v>
      </c>
      <c r="R35" s="805">
        <v>0</v>
      </c>
      <c r="S35" s="805">
        <v>0</v>
      </c>
      <c r="T35" s="805">
        <v>0</v>
      </c>
      <c r="U35" s="805">
        <v>0</v>
      </c>
      <c r="V35" s="805">
        <v>0</v>
      </c>
      <c r="W35" s="805">
        <v>0</v>
      </c>
      <c r="X35" s="805">
        <v>0</v>
      </c>
      <c r="Y35" s="805">
        <v>0</v>
      </c>
      <c r="Z35" s="805">
        <v>0</v>
      </c>
      <c r="AA35" s="805">
        <v>0</v>
      </c>
      <c r="AB35" s="805">
        <v>0</v>
      </c>
      <c r="AC35" s="805">
        <v>0</v>
      </c>
      <c r="AD35" s="805">
        <v>0</v>
      </c>
      <c r="AE35" s="805">
        <v>0</v>
      </c>
      <c r="AF35" s="805">
        <v>0</v>
      </c>
      <c r="AG35" s="805">
        <v>0</v>
      </c>
      <c r="AH35" s="805">
        <v>0</v>
      </c>
      <c r="AI35" s="805">
        <v>0</v>
      </c>
      <c r="AJ35" s="805">
        <v>0</v>
      </c>
      <c r="AK35" s="805">
        <v>0</v>
      </c>
      <c r="AL35" s="805">
        <v>0</v>
      </c>
      <c r="AM35" s="769"/>
    </row>
    <row r="36" spans="1:39">
      <c r="A36" s="785">
        <v>1</v>
      </c>
      <c r="B36" s="797"/>
      <c r="C36" s="797"/>
      <c r="D36" s="797"/>
      <c r="E36" s="797"/>
      <c r="F36" s="797"/>
      <c r="G36" s="797"/>
      <c r="H36" s="797"/>
      <c r="I36" s="797"/>
      <c r="J36" s="797"/>
      <c r="K36" s="797"/>
      <c r="L36" s="806">
        <v>4.0999999999999996</v>
      </c>
      <c r="M36" s="222" t="s">
        <v>376</v>
      </c>
      <c r="N36" s="725" t="s">
        <v>370</v>
      </c>
      <c r="O36" s="807">
        <v>0</v>
      </c>
      <c r="P36" s="807">
        <v>0</v>
      </c>
      <c r="Q36" s="807">
        <v>0</v>
      </c>
      <c r="R36" s="807">
        <v>0</v>
      </c>
      <c r="S36" s="807">
        <v>0</v>
      </c>
      <c r="T36" s="807">
        <v>0</v>
      </c>
      <c r="U36" s="807">
        <v>0</v>
      </c>
      <c r="V36" s="807">
        <v>0</v>
      </c>
      <c r="W36" s="807">
        <v>0</v>
      </c>
      <c r="X36" s="807">
        <v>0</v>
      </c>
      <c r="Y36" s="807">
        <v>0</v>
      </c>
      <c r="Z36" s="807">
        <v>0</v>
      </c>
      <c r="AA36" s="807">
        <v>0</v>
      </c>
      <c r="AB36" s="807">
        <v>0</v>
      </c>
      <c r="AC36" s="807">
        <v>0</v>
      </c>
      <c r="AD36" s="807">
        <v>0</v>
      </c>
      <c r="AE36" s="807">
        <v>0</v>
      </c>
      <c r="AF36" s="807">
        <v>0</v>
      </c>
      <c r="AG36" s="807">
        <v>0</v>
      </c>
      <c r="AH36" s="807">
        <v>0</v>
      </c>
      <c r="AI36" s="807">
        <v>0</v>
      </c>
      <c r="AJ36" s="807">
        <v>0</v>
      </c>
      <c r="AK36" s="807">
        <v>0</v>
      </c>
      <c r="AL36" s="807">
        <v>0</v>
      </c>
      <c r="AM36" s="769"/>
    </row>
    <row r="37" spans="1:39">
      <c r="A37" s="785">
        <v>1</v>
      </c>
      <c r="B37" s="797"/>
      <c r="C37" s="797"/>
      <c r="D37" s="797"/>
      <c r="E37" s="797"/>
      <c r="F37" s="797"/>
      <c r="G37" s="797"/>
      <c r="H37" s="797"/>
      <c r="I37" s="797"/>
      <c r="J37" s="797"/>
      <c r="K37" s="797"/>
      <c r="L37" s="806">
        <v>4.2</v>
      </c>
      <c r="M37" s="222" t="s">
        <v>377</v>
      </c>
      <c r="N37" s="725" t="s">
        <v>370</v>
      </c>
      <c r="O37" s="807">
        <v>0</v>
      </c>
      <c r="P37" s="807">
        <v>0</v>
      </c>
      <c r="Q37" s="807">
        <v>0</v>
      </c>
      <c r="R37" s="807">
        <v>0</v>
      </c>
      <c r="S37" s="807">
        <v>0</v>
      </c>
      <c r="T37" s="807">
        <v>0</v>
      </c>
      <c r="U37" s="807">
        <v>0</v>
      </c>
      <c r="V37" s="807">
        <v>0</v>
      </c>
      <c r="W37" s="807">
        <v>0</v>
      </c>
      <c r="X37" s="807">
        <v>0</v>
      </c>
      <c r="Y37" s="807">
        <v>0</v>
      </c>
      <c r="Z37" s="807">
        <v>0</v>
      </c>
      <c r="AA37" s="807">
        <v>0</v>
      </c>
      <c r="AB37" s="807">
        <v>0</v>
      </c>
      <c r="AC37" s="807">
        <v>0</v>
      </c>
      <c r="AD37" s="807">
        <v>0</v>
      </c>
      <c r="AE37" s="807">
        <v>0</v>
      </c>
      <c r="AF37" s="807">
        <v>0</v>
      </c>
      <c r="AG37" s="807">
        <v>0</v>
      </c>
      <c r="AH37" s="807">
        <v>0</v>
      </c>
      <c r="AI37" s="807">
        <v>0</v>
      </c>
      <c r="AJ37" s="807">
        <v>0</v>
      </c>
      <c r="AK37" s="807">
        <v>0</v>
      </c>
      <c r="AL37" s="807">
        <v>0</v>
      </c>
      <c r="AM37" s="769"/>
    </row>
    <row r="38" spans="1:39">
      <c r="A38" s="785">
        <v>1</v>
      </c>
      <c r="B38" s="797"/>
      <c r="C38" s="797"/>
      <c r="D38" s="797"/>
      <c r="E38" s="797"/>
      <c r="F38" s="797"/>
      <c r="G38" s="797"/>
      <c r="H38" s="797"/>
      <c r="I38" s="797"/>
      <c r="J38" s="797"/>
      <c r="K38" s="797"/>
      <c r="L38" s="806">
        <v>4.3</v>
      </c>
      <c r="M38" s="222" t="s">
        <v>379</v>
      </c>
      <c r="N38" s="725" t="s">
        <v>370</v>
      </c>
      <c r="O38" s="807">
        <v>0</v>
      </c>
      <c r="P38" s="807">
        <v>0</v>
      </c>
      <c r="Q38" s="807">
        <v>0</v>
      </c>
      <c r="R38" s="807">
        <v>0</v>
      </c>
      <c r="S38" s="807">
        <v>0</v>
      </c>
      <c r="T38" s="807">
        <v>0</v>
      </c>
      <c r="U38" s="807">
        <v>0</v>
      </c>
      <c r="V38" s="807">
        <v>0</v>
      </c>
      <c r="W38" s="807">
        <v>0</v>
      </c>
      <c r="X38" s="807">
        <v>0</v>
      </c>
      <c r="Y38" s="807">
        <v>0</v>
      </c>
      <c r="Z38" s="807">
        <v>0</v>
      </c>
      <c r="AA38" s="807">
        <v>0</v>
      </c>
      <c r="AB38" s="807">
        <v>0</v>
      </c>
      <c r="AC38" s="807">
        <v>0</v>
      </c>
      <c r="AD38" s="807">
        <v>0</v>
      </c>
      <c r="AE38" s="807">
        <v>0</v>
      </c>
      <c r="AF38" s="807">
        <v>0</v>
      </c>
      <c r="AG38" s="807">
        <v>0</v>
      </c>
      <c r="AH38" s="807">
        <v>0</v>
      </c>
      <c r="AI38" s="807">
        <v>0</v>
      </c>
      <c r="AJ38" s="807">
        <v>0</v>
      </c>
      <c r="AK38" s="807">
        <v>0</v>
      </c>
      <c r="AL38" s="807">
        <v>0</v>
      </c>
      <c r="AM38" s="769"/>
    </row>
    <row r="39" spans="1:39">
      <c r="A39" s="785">
        <v>1</v>
      </c>
      <c r="B39" s="797"/>
      <c r="C39" s="797"/>
      <c r="D39" s="797"/>
      <c r="E39" s="797"/>
      <c r="F39" s="797"/>
      <c r="G39" s="797"/>
      <c r="H39" s="797"/>
      <c r="I39" s="797"/>
      <c r="J39" s="797"/>
      <c r="K39" s="797"/>
      <c r="L39" s="806">
        <v>4.4000000000000004</v>
      </c>
      <c r="M39" s="222" t="s">
        <v>381</v>
      </c>
      <c r="N39" s="725" t="s">
        <v>370</v>
      </c>
      <c r="O39" s="807">
        <v>0</v>
      </c>
      <c r="P39" s="807">
        <v>0</v>
      </c>
      <c r="Q39" s="807">
        <v>0</v>
      </c>
      <c r="R39" s="807">
        <v>0</v>
      </c>
      <c r="S39" s="807">
        <v>0</v>
      </c>
      <c r="T39" s="807">
        <v>0</v>
      </c>
      <c r="U39" s="807">
        <v>0</v>
      </c>
      <c r="V39" s="807">
        <v>0</v>
      </c>
      <c r="W39" s="807">
        <v>0</v>
      </c>
      <c r="X39" s="807">
        <v>0</v>
      </c>
      <c r="Y39" s="807">
        <v>0</v>
      </c>
      <c r="Z39" s="807">
        <v>0</v>
      </c>
      <c r="AA39" s="807">
        <v>0</v>
      </c>
      <c r="AB39" s="807">
        <v>0</v>
      </c>
      <c r="AC39" s="807">
        <v>0</v>
      </c>
      <c r="AD39" s="807">
        <v>0</v>
      </c>
      <c r="AE39" s="807">
        <v>0</v>
      </c>
      <c r="AF39" s="807">
        <v>0</v>
      </c>
      <c r="AG39" s="807">
        <v>0</v>
      </c>
      <c r="AH39" s="807">
        <v>0</v>
      </c>
      <c r="AI39" s="807">
        <v>0</v>
      </c>
      <c r="AJ39" s="807">
        <v>0</v>
      </c>
      <c r="AK39" s="807">
        <v>0</v>
      </c>
      <c r="AL39" s="807">
        <v>0</v>
      </c>
      <c r="AM39" s="769"/>
    </row>
    <row r="40" spans="1:39">
      <c r="A40" s="785">
        <v>1</v>
      </c>
      <c r="B40" s="797"/>
      <c r="C40" s="797"/>
      <c r="D40" s="797"/>
      <c r="E40" s="797"/>
      <c r="F40" s="797"/>
      <c r="G40" s="797"/>
      <c r="H40" s="797"/>
      <c r="I40" s="797"/>
      <c r="J40" s="797"/>
      <c r="K40" s="797"/>
      <c r="L40" s="806">
        <v>4.5</v>
      </c>
      <c r="M40" s="222" t="s">
        <v>383</v>
      </c>
      <c r="N40" s="725" t="s">
        <v>370</v>
      </c>
      <c r="O40" s="807">
        <v>0</v>
      </c>
      <c r="P40" s="807">
        <v>0</v>
      </c>
      <c r="Q40" s="807">
        <v>0</v>
      </c>
      <c r="R40" s="807">
        <v>0</v>
      </c>
      <c r="S40" s="807">
        <v>0</v>
      </c>
      <c r="T40" s="807">
        <v>0</v>
      </c>
      <c r="U40" s="807">
        <v>0</v>
      </c>
      <c r="V40" s="807">
        <v>0</v>
      </c>
      <c r="W40" s="807">
        <v>0</v>
      </c>
      <c r="X40" s="807">
        <v>0</v>
      </c>
      <c r="Y40" s="807">
        <v>0</v>
      </c>
      <c r="Z40" s="807">
        <v>0</v>
      </c>
      <c r="AA40" s="807">
        <v>0</v>
      </c>
      <c r="AB40" s="807">
        <v>0</v>
      </c>
      <c r="AC40" s="807">
        <v>0</v>
      </c>
      <c r="AD40" s="807">
        <v>0</v>
      </c>
      <c r="AE40" s="807">
        <v>0</v>
      </c>
      <c r="AF40" s="807">
        <v>0</v>
      </c>
      <c r="AG40" s="807">
        <v>0</v>
      </c>
      <c r="AH40" s="807">
        <v>0</v>
      </c>
      <c r="AI40" s="807">
        <v>0</v>
      </c>
      <c r="AJ40" s="807">
        <v>0</v>
      </c>
      <c r="AK40" s="807">
        <v>0</v>
      </c>
      <c r="AL40" s="807">
        <v>0</v>
      </c>
      <c r="AM40" s="769"/>
    </row>
    <row r="41" spans="1:39" s="95" customFormat="1">
      <c r="A41" s="785">
        <v>1</v>
      </c>
      <c r="B41" s="803"/>
      <c r="C41" s="803"/>
      <c r="D41" s="803"/>
      <c r="E41" s="803"/>
      <c r="F41" s="803"/>
      <c r="G41" s="803"/>
      <c r="H41" s="803"/>
      <c r="I41" s="803"/>
      <c r="J41" s="803"/>
      <c r="K41" s="803"/>
      <c r="L41" s="804">
        <v>5</v>
      </c>
      <c r="M41" s="218" t="s">
        <v>395</v>
      </c>
      <c r="N41" s="725" t="s">
        <v>370</v>
      </c>
      <c r="O41" s="805">
        <v>0</v>
      </c>
      <c r="P41" s="805">
        <v>0</v>
      </c>
      <c r="Q41" s="805">
        <v>0</v>
      </c>
      <c r="R41" s="805">
        <v>0</v>
      </c>
      <c r="S41" s="805">
        <v>0</v>
      </c>
      <c r="T41" s="805">
        <v>0</v>
      </c>
      <c r="U41" s="805">
        <v>0</v>
      </c>
      <c r="V41" s="805">
        <v>0</v>
      </c>
      <c r="W41" s="805">
        <v>0</v>
      </c>
      <c r="X41" s="805">
        <v>0</v>
      </c>
      <c r="Y41" s="805">
        <v>0</v>
      </c>
      <c r="Z41" s="805">
        <v>0</v>
      </c>
      <c r="AA41" s="805">
        <v>0</v>
      </c>
      <c r="AB41" s="805">
        <v>0</v>
      </c>
      <c r="AC41" s="805">
        <v>0</v>
      </c>
      <c r="AD41" s="805">
        <v>0</v>
      </c>
      <c r="AE41" s="805">
        <v>0</v>
      </c>
      <c r="AF41" s="805">
        <v>0</v>
      </c>
      <c r="AG41" s="805">
        <v>0</v>
      </c>
      <c r="AH41" s="805">
        <v>0</v>
      </c>
      <c r="AI41" s="805">
        <v>0</v>
      </c>
      <c r="AJ41" s="805">
        <v>0</v>
      </c>
      <c r="AK41" s="805">
        <v>0</v>
      </c>
      <c r="AL41" s="805">
        <v>0</v>
      </c>
      <c r="AM41" s="769"/>
    </row>
    <row r="42" spans="1:39">
      <c r="A42" s="785">
        <v>1</v>
      </c>
      <c r="B42" s="797"/>
      <c r="C42" s="797"/>
      <c r="D42" s="797"/>
      <c r="E42" s="797"/>
      <c r="F42" s="797"/>
      <c r="G42" s="797"/>
      <c r="H42" s="797"/>
      <c r="I42" s="797"/>
      <c r="J42" s="797"/>
      <c r="K42" s="797"/>
      <c r="L42" s="806">
        <v>5.0999999999999996</v>
      </c>
      <c r="M42" s="222" t="s">
        <v>376</v>
      </c>
      <c r="N42" s="725" t="s">
        <v>370</v>
      </c>
      <c r="O42" s="807">
        <v>0</v>
      </c>
      <c r="P42" s="807">
        <v>0</v>
      </c>
      <c r="Q42" s="807">
        <v>0</v>
      </c>
      <c r="R42" s="807">
        <v>0</v>
      </c>
      <c r="S42" s="807">
        <v>0</v>
      </c>
      <c r="T42" s="807">
        <v>0</v>
      </c>
      <c r="U42" s="807">
        <v>0</v>
      </c>
      <c r="V42" s="807">
        <v>0</v>
      </c>
      <c r="W42" s="807">
        <v>0</v>
      </c>
      <c r="X42" s="807">
        <v>0</v>
      </c>
      <c r="Y42" s="807">
        <v>0</v>
      </c>
      <c r="Z42" s="807">
        <v>0</v>
      </c>
      <c r="AA42" s="807">
        <v>0</v>
      </c>
      <c r="AB42" s="807">
        <v>0</v>
      </c>
      <c r="AC42" s="807">
        <v>0</v>
      </c>
      <c r="AD42" s="807">
        <v>0</v>
      </c>
      <c r="AE42" s="807">
        <v>0</v>
      </c>
      <c r="AF42" s="807">
        <v>0</v>
      </c>
      <c r="AG42" s="807">
        <v>0</v>
      </c>
      <c r="AH42" s="807">
        <v>0</v>
      </c>
      <c r="AI42" s="807">
        <v>0</v>
      </c>
      <c r="AJ42" s="807">
        <v>0</v>
      </c>
      <c r="AK42" s="807">
        <v>0</v>
      </c>
      <c r="AL42" s="807">
        <v>0</v>
      </c>
      <c r="AM42" s="769"/>
    </row>
    <row r="43" spans="1:39">
      <c r="A43" s="785">
        <v>1</v>
      </c>
      <c r="B43" s="797"/>
      <c r="C43" s="797"/>
      <c r="D43" s="797"/>
      <c r="E43" s="797"/>
      <c r="F43" s="797"/>
      <c r="G43" s="797"/>
      <c r="H43" s="797"/>
      <c r="I43" s="797"/>
      <c r="J43" s="797"/>
      <c r="K43" s="797"/>
      <c r="L43" s="806">
        <v>5.2</v>
      </c>
      <c r="M43" s="222" t="s">
        <v>377</v>
      </c>
      <c r="N43" s="725" t="s">
        <v>370</v>
      </c>
      <c r="O43" s="807">
        <v>0</v>
      </c>
      <c r="P43" s="807">
        <v>0</v>
      </c>
      <c r="Q43" s="807">
        <v>0</v>
      </c>
      <c r="R43" s="807">
        <v>0</v>
      </c>
      <c r="S43" s="807">
        <v>0</v>
      </c>
      <c r="T43" s="807">
        <v>0</v>
      </c>
      <c r="U43" s="807">
        <v>0</v>
      </c>
      <c r="V43" s="807">
        <v>0</v>
      </c>
      <c r="W43" s="807">
        <v>0</v>
      </c>
      <c r="X43" s="807">
        <v>0</v>
      </c>
      <c r="Y43" s="807">
        <v>0</v>
      </c>
      <c r="Z43" s="807">
        <v>0</v>
      </c>
      <c r="AA43" s="807">
        <v>0</v>
      </c>
      <c r="AB43" s="807">
        <v>0</v>
      </c>
      <c r="AC43" s="807">
        <v>0</v>
      </c>
      <c r="AD43" s="807">
        <v>0</v>
      </c>
      <c r="AE43" s="807">
        <v>0</v>
      </c>
      <c r="AF43" s="807">
        <v>0</v>
      </c>
      <c r="AG43" s="807">
        <v>0</v>
      </c>
      <c r="AH43" s="807">
        <v>0</v>
      </c>
      <c r="AI43" s="807">
        <v>0</v>
      </c>
      <c r="AJ43" s="807">
        <v>0</v>
      </c>
      <c r="AK43" s="807">
        <v>0</v>
      </c>
      <c r="AL43" s="807">
        <v>0</v>
      </c>
      <c r="AM43" s="769"/>
    </row>
    <row r="44" spans="1:39">
      <c r="A44" s="785">
        <v>1</v>
      </c>
      <c r="B44" s="797"/>
      <c r="C44" s="797"/>
      <c r="D44" s="797"/>
      <c r="E44" s="797"/>
      <c r="F44" s="797"/>
      <c r="G44" s="797"/>
      <c r="H44" s="797"/>
      <c r="I44" s="797"/>
      <c r="J44" s="797"/>
      <c r="K44" s="797"/>
      <c r="L44" s="806">
        <v>5.3</v>
      </c>
      <c r="M44" s="222" t="s">
        <v>379</v>
      </c>
      <c r="N44" s="725" t="s">
        <v>370</v>
      </c>
      <c r="O44" s="807">
        <v>0</v>
      </c>
      <c r="P44" s="807">
        <v>0</v>
      </c>
      <c r="Q44" s="807">
        <v>0</v>
      </c>
      <c r="R44" s="807">
        <v>0</v>
      </c>
      <c r="S44" s="807">
        <v>0</v>
      </c>
      <c r="T44" s="807">
        <v>0</v>
      </c>
      <c r="U44" s="807">
        <v>0</v>
      </c>
      <c r="V44" s="807">
        <v>0</v>
      </c>
      <c r="W44" s="807">
        <v>0</v>
      </c>
      <c r="X44" s="807">
        <v>0</v>
      </c>
      <c r="Y44" s="807">
        <v>0</v>
      </c>
      <c r="Z44" s="807">
        <v>0</v>
      </c>
      <c r="AA44" s="807">
        <v>0</v>
      </c>
      <c r="AB44" s="807">
        <v>0</v>
      </c>
      <c r="AC44" s="807">
        <v>0</v>
      </c>
      <c r="AD44" s="807">
        <v>0</v>
      </c>
      <c r="AE44" s="807">
        <v>0</v>
      </c>
      <c r="AF44" s="807">
        <v>0</v>
      </c>
      <c r="AG44" s="807">
        <v>0</v>
      </c>
      <c r="AH44" s="807">
        <v>0</v>
      </c>
      <c r="AI44" s="807">
        <v>0</v>
      </c>
      <c r="AJ44" s="807">
        <v>0</v>
      </c>
      <c r="AK44" s="807">
        <v>0</v>
      </c>
      <c r="AL44" s="807">
        <v>0</v>
      </c>
      <c r="AM44" s="769"/>
    </row>
    <row r="45" spans="1:39">
      <c r="A45" s="785">
        <v>1</v>
      </c>
      <c r="B45" s="797"/>
      <c r="C45" s="797"/>
      <c r="D45" s="797"/>
      <c r="E45" s="797"/>
      <c r="F45" s="797"/>
      <c r="G45" s="797"/>
      <c r="H45" s="797"/>
      <c r="I45" s="797"/>
      <c r="J45" s="797"/>
      <c r="K45" s="797"/>
      <c r="L45" s="806">
        <v>5.4</v>
      </c>
      <c r="M45" s="222" t="s">
        <v>381</v>
      </c>
      <c r="N45" s="725" t="s">
        <v>370</v>
      </c>
      <c r="O45" s="807">
        <v>0</v>
      </c>
      <c r="P45" s="807">
        <v>0</v>
      </c>
      <c r="Q45" s="807">
        <v>0</v>
      </c>
      <c r="R45" s="807">
        <v>0</v>
      </c>
      <c r="S45" s="807">
        <v>0</v>
      </c>
      <c r="T45" s="807">
        <v>0</v>
      </c>
      <c r="U45" s="807">
        <v>0</v>
      </c>
      <c r="V45" s="807">
        <v>0</v>
      </c>
      <c r="W45" s="807">
        <v>0</v>
      </c>
      <c r="X45" s="807">
        <v>0</v>
      </c>
      <c r="Y45" s="807">
        <v>0</v>
      </c>
      <c r="Z45" s="807">
        <v>0</v>
      </c>
      <c r="AA45" s="807">
        <v>0</v>
      </c>
      <c r="AB45" s="807">
        <v>0</v>
      </c>
      <c r="AC45" s="807">
        <v>0</v>
      </c>
      <c r="AD45" s="807">
        <v>0</v>
      </c>
      <c r="AE45" s="807">
        <v>0</v>
      </c>
      <c r="AF45" s="807">
        <v>0</v>
      </c>
      <c r="AG45" s="807">
        <v>0</v>
      </c>
      <c r="AH45" s="807">
        <v>0</v>
      </c>
      <c r="AI45" s="807">
        <v>0</v>
      </c>
      <c r="AJ45" s="807">
        <v>0</v>
      </c>
      <c r="AK45" s="807">
        <v>0</v>
      </c>
      <c r="AL45" s="807">
        <v>0</v>
      </c>
      <c r="AM45" s="769"/>
    </row>
    <row r="46" spans="1:39">
      <c r="A46" s="785">
        <v>1</v>
      </c>
      <c r="B46" s="797"/>
      <c r="C46" s="797"/>
      <c r="D46" s="797"/>
      <c r="E46" s="797"/>
      <c r="F46" s="797"/>
      <c r="G46" s="797"/>
      <c r="H46" s="797"/>
      <c r="I46" s="797"/>
      <c r="J46" s="797"/>
      <c r="K46" s="797"/>
      <c r="L46" s="806">
        <v>5.5</v>
      </c>
      <c r="M46" s="222" t="s">
        <v>383</v>
      </c>
      <c r="N46" s="725" t="s">
        <v>370</v>
      </c>
      <c r="O46" s="807">
        <v>0</v>
      </c>
      <c r="P46" s="807">
        <v>0</v>
      </c>
      <c r="Q46" s="807">
        <v>0</v>
      </c>
      <c r="R46" s="807">
        <v>0</v>
      </c>
      <c r="S46" s="807">
        <v>0</v>
      </c>
      <c r="T46" s="807">
        <v>0</v>
      </c>
      <c r="U46" s="807">
        <v>0</v>
      </c>
      <c r="V46" s="807">
        <v>0</v>
      </c>
      <c r="W46" s="807">
        <v>0</v>
      </c>
      <c r="X46" s="807">
        <v>0</v>
      </c>
      <c r="Y46" s="807">
        <v>0</v>
      </c>
      <c r="Z46" s="807">
        <v>0</v>
      </c>
      <c r="AA46" s="807">
        <v>0</v>
      </c>
      <c r="AB46" s="807">
        <v>0</v>
      </c>
      <c r="AC46" s="807">
        <v>0</v>
      </c>
      <c r="AD46" s="807">
        <v>0</v>
      </c>
      <c r="AE46" s="807">
        <v>0</v>
      </c>
      <c r="AF46" s="807">
        <v>0</v>
      </c>
      <c r="AG46" s="807">
        <v>0</v>
      </c>
      <c r="AH46" s="807">
        <v>0</v>
      </c>
      <c r="AI46" s="807">
        <v>0</v>
      </c>
      <c r="AJ46" s="807">
        <v>0</v>
      </c>
      <c r="AK46" s="807">
        <v>0</v>
      </c>
      <c r="AL46" s="807">
        <v>0</v>
      </c>
      <c r="AM46" s="769"/>
    </row>
    <row r="47" spans="1:39" s="95" customFormat="1" ht="22.8">
      <c r="A47" s="785">
        <v>1</v>
      </c>
      <c r="B47" s="803"/>
      <c r="C47" s="803"/>
      <c r="D47" s="803"/>
      <c r="E47" s="803"/>
      <c r="F47" s="803"/>
      <c r="G47" s="803"/>
      <c r="H47" s="803"/>
      <c r="I47" s="803"/>
      <c r="J47" s="803"/>
      <c r="K47" s="803"/>
      <c r="L47" s="804">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69"/>
    </row>
    <row r="48" spans="1:39">
      <c r="A48" s="785">
        <v>1</v>
      </c>
      <c r="B48" s="797"/>
      <c r="C48" s="797"/>
      <c r="D48" s="797"/>
      <c r="E48" s="797"/>
      <c r="F48" s="797"/>
      <c r="G48" s="797"/>
      <c r="H48" s="797"/>
      <c r="I48" s="797"/>
      <c r="J48" s="797"/>
      <c r="K48" s="797"/>
      <c r="L48" s="806">
        <v>6.1</v>
      </c>
      <c r="M48" s="222" t="s">
        <v>376</v>
      </c>
      <c r="N48" s="219" t="s">
        <v>145</v>
      </c>
      <c r="O48" s="807">
        <v>0</v>
      </c>
      <c r="P48" s="807">
        <v>0</v>
      </c>
      <c r="Q48" s="807">
        <v>0</v>
      </c>
      <c r="R48" s="807">
        <v>0</v>
      </c>
      <c r="S48" s="807">
        <v>0</v>
      </c>
      <c r="T48" s="807">
        <v>0</v>
      </c>
      <c r="U48" s="807">
        <v>0</v>
      </c>
      <c r="V48" s="807">
        <v>0</v>
      </c>
      <c r="W48" s="807">
        <v>0</v>
      </c>
      <c r="X48" s="807">
        <v>0</v>
      </c>
      <c r="Y48" s="807">
        <v>0</v>
      </c>
      <c r="Z48" s="807">
        <v>0</v>
      </c>
      <c r="AA48" s="807">
        <v>0</v>
      </c>
      <c r="AB48" s="807">
        <v>0</v>
      </c>
      <c r="AC48" s="807">
        <v>0</v>
      </c>
      <c r="AD48" s="807">
        <v>0</v>
      </c>
      <c r="AE48" s="807">
        <v>0</v>
      </c>
      <c r="AF48" s="807">
        <v>0</v>
      </c>
      <c r="AG48" s="807">
        <v>0</v>
      </c>
      <c r="AH48" s="807">
        <v>0</v>
      </c>
      <c r="AI48" s="807">
        <v>0</v>
      </c>
      <c r="AJ48" s="807">
        <v>0</v>
      </c>
      <c r="AK48" s="807">
        <v>0</v>
      </c>
      <c r="AL48" s="807">
        <v>0</v>
      </c>
      <c r="AM48" s="769"/>
    </row>
    <row r="49" spans="1:39">
      <c r="A49" s="785">
        <v>1</v>
      </c>
      <c r="B49" s="797"/>
      <c r="C49" s="797"/>
      <c r="D49" s="797"/>
      <c r="E49" s="797"/>
      <c r="F49" s="797"/>
      <c r="G49" s="797"/>
      <c r="H49" s="797"/>
      <c r="I49" s="797"/>
      <c r="J49" s="797"/>
      <c r="K49" s="797"/>
      <c r="L49" s="806">
        <v>6.2</v>
      </c>
      <c r="M49" s="222" t="s">
        <v>377</v>
      </c>
      <c r="N49" s="219" t="s">
        <v>145</v>
      </c>
      <c r="O49" s="807">
        <v>0</v>
      </c>
      <c r="P49" s="807">
        <v>0</v>
      </c>
      <c r="Q49" s="807">
        <v>0</v>
      </c>
      <c r="R49" s="807">
        <v>0</v>
      </c>
      <c r="S49" s="807">
        <v>0</v>
      </c>
      <c r="T49" s="807">
        <v>0</v>
      </c>
      <c r="U49" s="807">
        <v>0</v>
      </c>
      <c r="V49" s="807">
        <v>0</v>
      </c>
      <c r="W49" s="807">
        <v>0</v>
      </c>
      <c r="X49" s="807">
        <v>0</v>
      </c>
      <c r="Y49" s="807">
        <v>0</v>
      </c>
      <c r="Z49" s="807">
        <v>0</v>
      </c>
      <c r="AA49" s="807">
        <v>0</v>
      </c>
      <c r="AB49" s="807">
        <v>0</v>
      </c>
      <c r="AC49" s="807">
        <v>0</v>
      </c>
      <c r="AD49" s="807">
        <v>0</v>
      </c>
      <c r="AE49" s="807">
        <v>0</v>
      </c>
      <c r="AF49" s="807">
        <v>0</v>
      </c>
      <c r="AG49" s="807">
        <v>0</v>
      </c>
      <c r="AH49" s="807">
        <v>0</v>
      </c>
      <c r="AI49" s="807">
        <v>0</v>
      </c>
      <c r="AJ49" s="807">
        <v>0</v>
      </c>
      <c r="AK49" s="807">
        <v>0</v>
      </c>
      <c r="AL49" s="807">
        <v>0</v>
      </c>
      <c r="AM49" s="769"/>
    </row>
    <row r="50" spans="1:39">
      <c r="A50" s="785">
        <v>1</v>
      </c>
      <c r="B50" s="797"/>
      <c r="C50" s="797"/>
      <c r="D50" s="797"/>
      <c r="E50" s="797"/>
      <c r="F50" s="797"/>
      <c r="G50" s="797"/>
      <c r="H50" s="797"/>
      <c r="I50" s="797"/>
      <c r="J50" s="797"/>
      <c r="K50" s="797"/>
      <c r="L50" s="806">
        <v>6.3</v>
      </c>
      <c r="M50" s="222" t="s">
        <v>379</v>
      </c>
      <c r="N50" s="219" t="s">
        <v>145</v>
      </c>
      <c r="O50" s="807">
        <v>0</v>
      </c>
      <c r="P50" s="807">
        <v>0</v>
      </c>
      <c r="Q50" s="807">
        <v>0</v>
      </c>
      <c r="R50" s="807">
        <v>0</v>
      </c>
      <c r="S50" s="807">
        <v>0</v>
      </c>
      <c r="T50" s="807">
        <v>0</v>
      </c>
      <c r="U50" s="807">
        <v>0</v>
      </c>
      <c r="V50" s="807">
        <v>0</v>
      </c>
      <c r="W50" s="807">
        <v>0</v>
      </c>
      <c r="X50" s="807">
        <v>0</v>
      </c>
      <c r="Y50" s="807">
        <v>0</v>
      </c>
      <c r="Z50" s="807">
        <v>0</v>
      </c>
      <c r="AA50" s="807">
        <v>0</v>
      </c>
      <c r="AB50" s="807">
        <v>0</v>
      </c>
      <c r="AC50" s="807">
        <v>0</v>
      </c>
      <c r="AD50" s="807">
        <v>0</v>
      </c>
      <c r="AE50" s="807">
        <v>0</v>
      </c>
      <c r="AF50" s="807">
        <v>0</v>
      </c>
      <c r="AG50" s="807">
        <v>0</v>
      </c>
      <c r="AH50" s="807">
        <v>0</v>
      </c>
      <c r="AI50" s="807">
        <v>0</v>
      </c>
      <c r="AJ50" s="807">
        <v>0</v>
      </c>
      <c r="AK50" s="807">
        <v>0</v>
      </c>
      <c r="AL50" s="807">
        <v>0</v>
      </c>
      <c r="AM50" s="769"/>
    </row>
    <row r="51" spans="1:39">
      <c r="A51" s="785">
        <v>1</v>
      </c>
      <c r="B51" s="797"/>
      <c r="C51" s="797"/>
      <c r="D51" s="797"/>
      <c r="E51" s="797"/>
      <c r="F51" s="797"/>
      <c r="G51" s="797"/>
      <c r="H51" s="797"/>
      <c r="I51" s="797"/>
      <c r="J51" s="797"/>
      <c r="K51" s="797"/>
      <c r="L51" s="806">
        <v>6.4</v>
      </c>
      <c r="M51" s="222" t="s">
        <v>381</v>
      </c>
      <c r="N51" s="219" t="s">
        <v>145</v>
      </c>
      <c r="O51" s="807">
        <v>0</v>
      </c>
      <c r="P51" s="807">
        <v>0</v>
      </c>
      <c r="Q51" s="807">
        <v>0</v>
      </c>
      <c r="R51" s="807">
        <v>0</v>
      </c>
      <c r="S51" s="807">
        <v>0</v>
      </c>
      <c r="T51" s="807">
        <v>0</v>
      </c>
      <c r="U51" s="807">
        <v>0</v>
      </c>
      <c r="V51" s="807">
        <v>0</v>
      </c>
      <c r="W51" s="807">
        <v>0</v>
      </c>
      <c r="X51" s="807">
        <v>0</v>
      </c>
      <c r="Y51" s="807">
        <v>0</v>
      </c>
      <c r="Z51" s="807">
        <v>0</v>
      </c>
      <c r="AA51" s="807">
        <v>0</v>
      </c>
      <c r="AB51" s="807">
        <v>0</v>
      </c>
      <c r="AC51" s="807">
        <v>0</v>
      </c>
      <c r="AD51" s="807">
        <v>0</v>
      </c>
      <c r="AE51" s="807">
        <v>0</v>
      </c>
      <c r="AF51" s="807">
        <v>0</v>
      </c>
      <c r="AG51" s="807">
        <v>0</v>
      </c>
      <c r="AH51" s="807">
        <v>0</v>
      </c>
      <c r="AI51" s="807">
        <v>0</v>
      </c>
      <c r="AJ51" s="807">
        <v>0</v>
      </c>
      <c r="AK51" s="807">
        <v>0</v>
      </c>
      <c r="AL51" s="807">
        <v>0</v>
      </c>
      <c r="AM51" s="769"/>
    </row>
    <row r="52" spans="1:39">
      <c r="A52" s="785">
        <v>1</v>
      </c>
      <c r="B52" s="797"/>
      <c r="C52" s="797"/>
      <c r="D52" s="797"/>
      <c r="E52" s="797"/>
      <c r="F52" s="797"/>
      <c r="G52" s="797"/>
      <c r="H52" s="797"/>
      <c r="I52" s="797"/>
      <c r="J52" s="797"/>
      <c r="K52" s="797"/>
      <c r="L52" s="806">
        <v>6.5</v>
      </c>
      <c r="M52" s="222" t="s">
        <v>383</v>
      </c>
      <c r="N52" s="219" t="s">
        <v>145</v>
      </c>
      <c r="O52" s="807">
        <v>0</v>
      </c>
      <c r="P52" s="807">
        <v>0</v>
      </c>
      <c r="Q52" s="807">
        <v>0</v>
      </c>
      <c r="R52" s="807">
        <v>0</v>
      </c>
      <c r="S52" s="807">
        <v>0</v>
      </c>
      <c r="T52" s="807">
        <v>0</v>
      </c>
      <c r="U52" s="807">
        <v>0</v>
      </c>
      <c r="V52" s="807">
        <v>0</v>
      </c>
      <c r="W52" s="807">
        <v>0</v>
      </c>
      <c r="X52" s="807">
        <v>0</v>
      </c>
      <c r="Y52" s="807">
        <v>0</v>
      </c>
      <c r="Z52" s="807">
        <v>0</v>
      </c>
      <c r="AA52" s="807">
        <v>0</v>
      </c>
      <c r="AB52" s="807">
        <v>0</v>
      </c>
      <c r="AC52" s="807">
        <v>0</v>
      </c>
      <c r="AD52" s="807">
        <v>0</v>
      </c>
      <c r="AE52" s="807">
        <v>0</v>
      </c>
      <c r="AF52" s="807">
        <v>0</v>
      </c>
      <c r="AG52" s="807">
        <v>0</v>
      </c>
      <c r="AH52" s="807">
        <v>0</v>
      </c>
      <c r="AI52" s="807">
        <v>0</v>
      </c>
      <c r="AJ52" s="807">
        <v>0</v>
      </c>
      <c r="AK52" s="807">
        <v>0</v>
      </c>
      <c r="AL52" s="807">
        <v>0</v>
      </c>
      <c r="AM52" s="769"/>
    </row>
    <row r="53" spans="1:39" s="95" customFormat="1">
      <c r="A53" s="785">
        <v>1</v>
      </c>
      <c r="B53" s="803"/>
      <c r="C53" s="803"/>
      <c r="D53" s="803"/>
      <c r="E53" s="803"/>
      <c r="F53" s="803"/>
      <c r="G53" s="803"/>
      <c r="H53" s="803"/>
      <c r="I53" s="803"/>
      <c r="J53" s="803"/>
      <c r="K53" s="803"/>
      <c r="L53" s="804">
        <v>7</v>
      </c>
      <c r="M53" s="218" t="s">
        <v>403</v>
      </c>
      <c r="N53" s="725" t="s">
        <v>370</v>
      </c>
      <c r="O53" s="805">
        <v>27.6</v>
      </c>
      <c r="P53" s="805">
        <v>4.83</v>
      </c>
      <c r="Q53" s="805">
        <v>1.31</v>
      </c>
      <c r="R53" s="805">
        <v>53.62</v>
      </c>
      <c r="S53" s="805">
        <v>549.04999999999995</v>
      </c>
      <c r="T53" s="805">
        <v>0</v>
      </c>
      <c r="U53" s="805">
        <v>0</v>
      </c>
      <c r="V53" s="805">
        <v>0</v>
      </c>
      <c r="W53" s="805">
        <v>0</v>
      </c>
      <c r="X53" s="805">
        <v>0</v>
      </c>
      <c r="Y53" s="805">
        <v>0</v>
      </c>
      <c r="Z53" s="805">
        <v>0</v>
      </c>
      <c r="AA53" s="805">
        <v>0</v>
      </c>
      <c r="AB53" s="805">
        <v>0</v>
      </c>
      <c r="AC53" s="805">
        <v>108.65</v>
      </c>
      <c r="AD53" s="805">
        <v>0</v>
      </c>
      <c r="AE53" s="805">
        <v>0</v>
      </c>
      <c r="AF53" s="805">
        <v>0</v>
      </c>
      <c r="AG53" s="805">
        <v>0</v>
      </c>
      <c r="AH53" s="805">
        <v>0</v>
      </c>
      <c r="AI53" s="805">
        <v>0</v>
      </c>
      <c r="AJ53" s="805">
        <v>0</v>
      </c>
      <c r="AK53" s="805">
        <v>0</v>
      </c>
      <c r="AL53" s="805">
        <v>0</v>
      </c>
      <c r="AM53" s="769"/>
    </row>
    <row r="54" spans="1:39">
      <c r="A54" s="785">
        <v>1</v>
      </c>
      <c r="B54" s="797"/>
      <c r="C54" s="797"/>
      <c r="D54" s="797"/>
      <c r="E54" s="797"/>
      <c r="F54" s="797"/>
      <c r="G54" s="797"/>
      <c r="H54" s="797"/>
      <c r="I54" s="797"/>
      <c r="J54" s="797"/>
      <c r="K54" s="797"/>
      <c r="L54" s="806">
        <v>7.1</v>
      </c>
      <c r="M54" s="222" t="s">
        <v>376</v>
      </c>
      <c r="N54" s="725" t="s">
        <v>370</v>
      </c>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769"/>
    </row>
    <row r="55" spans="1:39">
      <c r="A55" s="785">
        <v>1</v>
      </c>
      <c r="B55" s="797"/>
      <c r="C55" s="797"/>
      <c r="D55" s="797"/>
      <c r="E55" s="797"/>
      <c r="F55" s="797"/>
      <c r="G55" s="797"/>
      <c r="H55" s="797"/>
      <c r="I55" s="797"/>
      <c r="J55" s="797"/>
      <c r="K55" s="797"/>
      <c r="L55" s="806">
        <v>7.2</v>
      </c>
      <c r="M55" s="222" t="s">
        <v>377</v>
      </c>
      <c r="N55" s="725" t="s">
        <v>370</v>
      </c>
      <c r="O55" s="807">
        <v>27.6</v>
      </c>
      <c r="P55" s="807">
        <v>4.83</v>
      </c>
      <c r="Q55" s="807">
        <v>1.31</v>
      </c>
      <c r="R55" s="807">
        <v>53.62</v>
      </c>
      <c r="S55" s="807">
        <v>549.04999999999995</v>
      </c>
      <c r="T55" s="807"/>
      <c r="U55" s="807"/>
      <c r="V55" s="807"/>
      <c r="W55" s="807"/>
      <c r="X55" s="807"/>
      <c r="Y55" s="807"/>
      <c r="Z55" s="807"/>
      <c r="AA55" s="807"/>
      <c r="AB55" s="807"/>
      <c r="AC55" s="807">
        <v>108.65</v>
      </c>
      <c r="AD55" s="807"/>
      <c r="AE55" s="807"/>
      <c r="AF55" s="807"/>
      <c r="AG55" s="807"/>
      <c r="AH55" s="807"/>
      <c r="AI55" s="807"/>
      <c r="AJ55" s="807"/>
      <c r="AK55" s="807"/>
      <c r="AL55" s="807"/>
      <c r="AM55" s="769"/>
    </row>
    <row r="56" spans="1:39">
      <c r="A56" s="785">
        <v>1</v>
      </c>
      <c r="B56" s="797"/>
      <c r="C56" s="797"/>
      <c r="D56" s="797"/>
      <c r="E56" s="797"/>
      <c r="F56" s="797"/>
      <c r="G56" s="797"/>
      <c r="H56" s="797"/>
      <c r="I56" s="797"/>
      <c r="J56" s="797"/>
      <c r="K56" s="797"/>
      <c r="L56" s="806">
        <v>7.3</v>
      </c>
      <c r="M56" s="222" t="s">
        <v>379</v>
      </c>
      <c r="N56" s="725" t="s">
        <v>370</v>
      </c>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769"/>
    </row>
    <row r="57" spans="1:39">
      <c r="A57" s="785">
        <v>1</v>
      </c>
      <c r="B57" s="797"/>
      <c r="C57" s="797"/>
      <c r="D57" s="797"/>
      <c r="E57" s="797"/>
      <c r="F57" s="797"/>
      <c r="G57" s="797"/>
      <c r="H57" s="797"/>
      <c r="I57" s="797"/>
      <c r="J57" s="797"/>
      <c r="K57" s="797"/>
      <c r="L57" s="806">
        <v>7.4</v>
      </c>
      <c r="M57" s="222" t="s">
        <v>381</v>
      </c>
      <c r="N57" s="725" t="s">
        <v>370</v>
      </c>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769"/>
    </row>
    <row r="58" spans="1:39">
      <c r="A58" s="785">
        <v>1</v>
      </c>
      <c r="B58" s="797"/>
      <c r="C58" s="797"/>
      <c r="D58" s="797"/>
      <c r="E58" s="797"/>
      <c r="F58" s="797"/>
      <c r="G58" s="797"/>
      <c r="H58" s="797"/>
      <c r="I58" s="797"/>
      <c r="J58" s="797"/>
      <c r="K58" s="797"/>
      <c r="L58" s="806">
        <v>7.5</v>
      </c>
      <c r="M58" s="222" t="s">
        <v>383</v>
      </c>
      <c r="N58" s="725" t="s">
        <v>370</v>
      </c>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769"/>
    </row>
    <row r="59" spans="1:39" s="95" customFormat="1">
      <c r="A59" s="785">
        <v>1</v>
      </c>
      <c r="B59" s="803"/>
      <c r="C59" s="803"/>
      <c r="D59" s="803"/>
      <c r="E59" s="803"/>
      <c r="F59" s="803"/>
      <c r="G59" s="803"/>
      <c r="H59" s="803"/>
      <c r="I59" s="803"/>
      <c r="J59" s="803"/>
      <c r="K59" s="803"/>
      <c r="L59" s="804">
        <v>8</v>
      </c>
      <c r="M59" s="218" t="s">
        <v>407</v>
      </c>
      <c r="N59" s="725" t="s">
        <v>370</v>
      </c>
      <c r="O59" s="805">
        <v>0</v>
      </c>
      <c r="P59" s="805">
        <v>0</v>
      </c>
      <c r="Q59" s="805">
        <v>0</v>
      </c>
      <c r="R59" s="805">
        <v>0</v>
      </c>
      <c r="S59" s="805">
        <v>0</v>
      </c>
      <c r="T59" s="805">
        <v>0</v>
      </c>
      <c r="U59" s="805">
        <v>0</v>
      </c>
      <c r="V59" s="805">
        <v>0</v>
      </c>
      <c r="W59" s="805">
        <v>0</v>
      </c>
      <c r="X59" s="805">
        <v>0</v>
      </c>
      <c r="Y59" s="805">
        <v>0</v>
      </c>
      <c r="Z59" s="805">
        <v>0</v>
      </c>
      <c r="AA59" s="805">
        <v>0</v>
      </c>
      <c r="AB59" s="805">
        <v>0</v>
      </c>
      <c r="AC59" s="805">
        <v>0</v>
      </c>
      <c r="AD59" s="805">
        <v>0</v>
      </c>
      <c r="AE59" s="805">
        <v>0</v>
      </c>
      <c r="AF59" s="805">
        <v>0</v>
      </c>
      <c r="AG59" s="805">
        <v>0</v>
      </c>
      <c r="AH59" s="805">
        <v>0</v>
      </c>
      <c r="AI59" s="805">
        <v>0</v>
      </c>
      <c r="AJ59" s="805">
        <v>0</v>
      </c>
      <c r="AK59" s="805">
        <v>0</v>
      </c>
      <c r="AL59" s="805">
        <v>0</v>
      </c>
      <c r="AM59" s="769"/>
    </row>
    <row r="60" spans="1:39">
      <c r="A60" s="785">
        <v>1</v>
      </c>
      <c r="B60" s="797"/>
      <c r="C60" s="797"/>
      <c r="D60" s="797"/>
      <c r="E60" s="797"/>
      <c r="F60" s="797"/>
      <c r="G60" s="797"/>
      <c r="H60" s="797"/>
      <c r="I60" s="797"/>
      <c r="J60" s="797"/>
      <c r="K60" s="797"/>
      <c r="L60" s="806">
        <v>8.1</v>
      </c>
      <c r="M60" s="222" t="s">
        <v>376</v>
      </c>
      <c r="N60" s="725" t="s">
        <v>370</v>
      </c>
      <c r="O60" s="807"/>
      <c r="P60" s="807"/>
      <c r="Q60" s="807"/>
      <c r="R60" s="807"/>
      <c r="S60" s="807"/>
      <c r="T60" s="807"/>
      <c r="U60" s="807"/>
      <c r="V60" s="807"/>
      <c r="W60" s="807"/>
      <c r="X60" s="807"/>
      <c r="Y60" s="807"/>
      <c r="Z60" s="807"/>
      <c r="AA60" s="807"/>
      <c r="AB60" s="807"/>
      <c r="AC60" s="807"/>
      <c r="AD60" s="807"/>
      <c r="AE60" s="807"/>
      <c r="AF60" s="807"/>
      <c r="AG60" s="807"/>
      <c r="AH60" s="807"/>
      <c r="AI60" s="807"/>
      <c r="AJ60" s="807"/>
      <c r="AK60" s="807"/>
      <c r="AL60" s="807"/>
      <c r="AM60" s="769"/>
    </row>
    <row r="61" spans="1:39">
      <c r="A61" s="785">
        <v>1</v>
      </c>
      <c r="B61" s="797"/>
      <c r="C61" s="797"/>
      <c r="D61" s="797"/>
      <c r="E61" s="797"/>
      <c r="F61" s="797"/>
      <c r="G61" s="797"/>
      <c r="H61" s="797"/>
      <c r="I61" s="797"/>
      <c r="J61" s="797"/>
      <c r="K61" s="797"/>
      <c r="L61" s="806">
        <v>8.1999999999999993</v>
      </c>
      <c r="M61" s="222" t="s">
        <v>377</v>
      </c>
      <c r="N61" s="725" t="s">
        <v>370</v>
      </c>
      <c r="O61" s="807"/>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7"/>
      <c r="AM61" s="769"/>
    </row>
    <row r="62" spans="1:39">
      <c r="A62" s="785">
        <v>1</v>
      </c>
      <c r="B62" s="797"/>
      <c r="C62" s="797"/>
      <c r="D62" s="797"/>
      <c r="E62" s="797"/>
      <c r="F62" s="797"/>
      <c r="G62" s="797"/>
      <c r="H62" s="797"/>
      <c r="I62" s="797"/>
      <c r="J62" s="797"/>
      <c r="K62" s="797"/>
      <c r="L62" s="806">
        <v>8.3000000000000007</v>
      </c>
      <c r="M62" s="222" t="s">
        <v>379</v>
      </c>
      <c r="N62" s="725" t="s">
        <v>370</v>
      </c>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769"/>
    </row>
    <row r="63" spans="1:39">
      <c r="A63" s="785">
        <v>1</v>
      </c>
      <c r="B63" s="797"/>
      <c r="C63" s="797"/>
      <c r="D63" s="797"/>
      <c r="E63" s="797"/>
      <c r="F63" s="797"/>
      <c r="G63" s="797"/>
      <c r="H63" s="797"/>
      <c r="I63" s="797"/>
      <c r="J63" s="797"/>
      <c r="K63" s="797"/>
      <c r="L63" s="806">
        <v>8.4</v>
      </c>
      <c r="M63" s="222" t="s">
        <v>381</v>
      </c>
      <c r="N63" s="725" t="s">
        <v>370</v>
      </c>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769"/>
    </row>
    <row r="64" spans="1:39">
      <c r="A64" s="785">
        <v>1</v>
      </c>
      <c r="B64" s="797"/>
      <c r="C64" s="797"/>
      <c r="D64" s="797"/>
      <c r="E64" s="797"/>
      <c r="F64" s="797"/>
      <c r="G64" s="797"/>
      <c r="H64" s="797"/>
      <c r="I64" s="797"/>
      <c r="J64" s="797"/>
      <c r="K64" s="797"/>
      <c r="L64" s="806">
        <v>8.5</v>
      </c>
      <c r="M64" s="222" t="s">
        <v>383</v>
      </c>
      <c r="N64" s="725" t="s">
        <v>370</v>
      </c>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769"/>
    </row>
    <row r="65" spans="1:39">
      <c r="A65" s="797"/>
      <c r="B65" s="797"/>
      <c r="C65" s="797"/>
      <c r="D65" s="797"/>
      <c r="E65" s="797"/>
      <c r="F65" s="797"/>
      <c r="G65" s="797"/>
      <c r="H65" s="797"/>
      <c r="I65" s="797"/>
      <c r="J65" s="797"/>
      <c r="K65" s="797"/>
      <c r="L65" s="808"/>
      <c r="M65" s="809"/>
      <c r="N65" s="808"/>
      <c r="O65" s="810"/>
      <c r="P65" s="810"/>
      <c r="Q65" s="810"/>
      <c r="R65" s="810"/>
      <c r="S65" s="810"/>
      <c r="T65" s="810"/>
      <c r="U65" s="810"/>
      <c r="V65" s="810"/>
      <c r="W65" s="810"/>
      <c r="X65" s="810"/>
      <c r="Y65" s="810"/>
      <c r="Z65" s="810"/>
      <c r="AA65" s="810"/>
      <c r="AB65" s="810"/>
      <c r="AC65" s="798"/>
      <c r="AD65" s="798"/>
      <c r="AE65" s="798"/>
      <c r="AF65" s="798"/>
      <c r="AG65" s="798"/>
      <c r="AH65" s="798"/>
      <c r="AI65" s="798"/>
      <c r="AJ65" s="798"/>
      <c r="AK65" s="798"/>
      <c r="AL65" s="798"/>
      <c r="AM65" s="797"/>
    </row>
    <row r="66" spans="1:39" s="88" customFormat="1" ht="15" customHeight="1">
      <c r="A66" s="757"/>
      <c r="B66" s="757"/>
      <c r="C66" s="757"/>
      <c r="D66" s="757"/>
      <c r="E66" s="757"/>
      <c r="F66" s="757"/>
      <c r="G66" s="757"/>
      <c r="H66" s="757"/>
      <c r="I66" s="757"/>
      <c r="J66" s="757"/>
      <c r="K66" s="757"/>
      <c r="L66" s="1116" t="s">
        <v>1402</v>
      </c>
      <c r="M66" s="1116"/>
      <c r="N66" s="1116"/>
      <c r="O66" s="1116"/>
      <c r="P66" s="1116"/>
      <c r="Q66" s="1116"/>
      <c r="R66" s="1116"/>
      <c r="S66" s="1117"/>
      <c r="T66" s="1117"/>
      <c r="U66" s="1117"/>
      <c r="V66" s="1117"/>
      <c r="W66" s="1117"/>
      <c r="X66" s="1117"/>
      <c r="Y66" s="1117"/>
      <c r="Z66" s="1117"/>
      <c r="AA66" s="1117"/>
      <c r="AB66" s="1117"/>
      <c r="AC66" s="1117"/>
      <c r="AD66" s="1117"/>
      <c r="AE66" s="1117"/>
      <c r="AF66" s="1117"/>
      <c r="AG66" s="1117"/>
      <c r="AH66" s="1117"/>
      <c r="AI66" s="1117"/>
      <c r="AJ66" s="1117"/>
      <c r="AK66" s="1117"/>
      <c r="AL66" s="1117"/>
      <c r="AM66" s="1117"/>
    </row>
    <row r="67" spans="1:39" s="88" customFormat="1" ht="171" customHeight="1">
      <c r="A67" s="757"/>
      <c r="B67" s="757"/>
      <c r="C67" s="757"/>
      <c r="D67" s="757"/>
      <c r="E67" s="757"/>
      <c r="F67" s="757"/>
      <c r="G67" s="757"/>
      <c r="H67" s="757"/>
      <c r="I67" s="757"/>
      <c r="J67" s="757"/>
      <c r="K67" s="650"/>
      <c r="L67" s="1122" t="s">
        <v>2521</v>
      </c>
      <c r="M67" s="1118"/>
      <c r="N67" s="1118"/>
      <c r="O67" s="1118"/>
      <c r="P67" s="1118"/>
      <c r="Q67" s="1118"/>
      <c r="R67" s="1118"/>
      <c r="S67" s="1119"/>
      <c r="T67" s="1119"/>
      <c r="U67" s="1119"/>
      <c r="V67" s="1119"/>
      <c r="W67" s="1119"/>
      <c r="X67" s="1119"/>
      <c r="Y67" s="1119"/>
      <c r="Z67" s="1119"/>
      <c r="AA67" s="1119"/>
      <c r="AB67" s="1119"/>
      <c r="AC67" s="1119"/>
      <c r="AD67" s="1119"/>
      <c r="AE67" s="1119"/>
      <c r="AF67" s="1119"/>
      <c r="AG67" s="1119"/>
      <c r="AH67" s="1119"/>
      <c r="AI67" s="1119"/>
      <c r="AJ67" s="1119"/>
      <c r="AK67" s="1119"/>
      <c r="AL67" s="1119"/>
      <c r="AM67" s="1119"/>
    </row>
    <row r="68" spans="1:39" s="88" customFormat="1" ht="89.4" customHeight="1">
      <c r="A68" s="757"/>
      <c r="B68" s="757"/>
      <c r="C68" s="757"/>
      <c r="D68" s="757"/>
      <c r="E68" s="757"/>
      <c r="F68" s="757"/>
      <c r="G68" s="757"/>
      <c r="H68" s="757"/>
      <c r="I68" s="757"/>
      <c r="J68" s="757"/>
      <c r="K68" s="650" t="s">
        <v>2605</v>
      </c>
      <c r="L68" s="1122" t="s">
        <v>2522</v>
      </c>
      <c r="M68" s="1118"/>
      <c r="N68" s="1118"/>
      <c r="O68" s="1118"/>
      <c r="P68" s="1118"/>
      <c r="Q68" s="1118"/>
      <c r="R68" s="1118"/>
      <c r="S68" s="1119"/>
      <c r="T68" s="1119"/>
      <c r="U68" s="1119"/>
      <c r="V68" s="1119"/>
      <c r="W68" s="1119"/>
      <c r="X68" s="1119"/>
      <c r="Y68" s="1119"/>
      <c r="Z68" s="1119"/>
      <c r="AA68" s="1119"/>
      <c r="AB68" s="1119"/>
      <c r="AC68" s="1119"/>
      <c r="AD68" s="1119"/>
      <c r="AE68" s="1119"/>
      <c r="AF68" s="1119"/>
      <c r="AG68" s="1119"/>
      <c r="AH68" s="1119"/>
      <c r="AI68" s="1119"/>
      <c r="AJ68" s="1119"/>
      <c r="AK68" s="1119"/>
      <c r="AL68" s="1119"/>
      <c r="AM68" s="1119"/>
    </row>
    <row r="69" spans="1:39">
      <c r="A69" s="797"/>
      <c r="B69" s="797"/>
      <c r="C69" s="797"/>
      <c r="D69" s="797"/>
      <c r="E69" s="797"/>
      <c r="F69" s="797"/>
      <c r="G69" s="797"/>
      <c r="H69" s="797"/>
      <c r="I69" s="797"/>
      <c r="J69" s="797"/>
      <c r="K69" s="797"/>
      <c r="L69" s="797"/>
      <c r="M69" s="811"/>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7"/>
    </row>
    <row r="70" spans="1:39">
      <c r="A70" s="797"/>
      <c r="B70" s="797"/>
      <c r="C70" s="797"/>
      <c r="D70" s="797"/>
      <c r="E70" s="797"/>
      <c r="F70" s="797"/>
      <c r="G70" s="797"/>
      <c r="H70" s="797"/>
      <c r="I70" s="797"/>
      <c r="J70" s="797"/>
      <c r="K70" s="797"/>
      <c r="L70" s="797"/>
      <c r="M70" s="811"/>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7"/>
    </row>
    <row r="71" spans="1:39">
      <c r="A71" s="797"/>
      <c r="B71" s="797"/>
      <c r="C71" s="797"/>
      <c r="D71" s="797"/>
      <c r="E71" s="797"/>
      <c r="F71" s="797"/>
      <c r="G71" s="797"/>
      <c r="H71" s="797"/>
      <c r="I71" s="797"/>
      <c r="J71" s="797"/>
      <c r="K71" s="797"/>
      <c r="L71" s="797"/>
      <c r="M71" s="811"/>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7"/>
    </row>
    <row r="72" spans="1:39">
      <c r="A72" s="797"/>
      <c r="B72" s="797"/>
      <c r="C72" s="797"/>
      <c r="D72" s="797"/>
      <c r="E72" s="797"/>
      <c r="F72" s="797"/>
      <c r="G72" s="797"/>
      <c r="H72" s="797"/>
      <c r="I72" s="797"/>
      <c r="J72" s="797"/>
      <c r="K72" s="797"/>
      <c r="L72" s="797"/>
      <c r="M72" s="812"/>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7"/>
    </row>
    <row r="73" spans="1:39">
      <c r="A73" s="797"/>
      <c r="B73" s="797"/>
      <c r="C73" s="797"/>
      <c r="D73" s="797"/>
      <c r="E73" s="797"/>
      <c r="F73" s="797"/>
      <c r="G73" s="797"/>
      <c r="H73" s="797"/>
      <c r="I73" s="797"/>
      <c r="J73" s="797"/>
      <c r="K73" s="797"/>
      <c r="L73" s="797"/>
      <c r="M73" s="811"/>
      <c r="N73" s="798"/>
      <c r="O73" s="798"/>
      <c r="P73" s="798"/>
      <c r="Q73" s="798"/>
      <c r="R73" s="798"/>
      <c r="S73" s="798"/>
      <c r="T73" s="798"/>
      <c r="U73" s="798"/>
      <c r="V73" s="798"/>
      <c r="W73" s="798"/>
      <c r="X73" s="798"/>
      <c r="Y73" s="798"/>
      <c r="Z73" s="798"/>
      <c r="AA73" s="798"/>
      <c r="AB73" s="798"/>
      <c r="AC73" s="798"/>
      <c r="AD73" s="798"/>
      <c r="AE73" s="798"/>
      <c r="AF73" s="798"/>
      <c r="AG73" s="798"/>
      <c r="AH73" s="798"/>
      <c r="AI73" s="798"/>
      <c r="AJ73" s="798"/>
      <c r="AK73" s="798"/>
      <c r="AL73" s="798"/>
      <c r="AM73" s="797"/>
    </row>
    <row r="74" spans="1:39">
      <c r="A74" s="797"/>
      <c r="B74" s="797"/>
      <c r="C74" s="797"/>
      <c r="D74" s="797"/>
      <c r="E74" s="797"/>
      <c r="F74" s="797"/>
      <c r="G74" s="797"/>
      <c r="H74" s="797"/>
      <c r="I74" s="797"/>
      <c r="J74" s="797"/>
      <c r="K74" s="797"/>
      <c r="L74" s="797"/>
      <c r="M74" s="797"/>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7"/>
    </row>
    <row r="75" spans="1:39">
      <c r="A75" s="797"/>
      <c r="B75" s="797"/>
      <c r="C75" s="797"/>
      <c r="D75" s="797"/>
      <c r="E75" s="797"/>
      <c r="F75" s="797"/>
      <c r="G75" s="797"/>
      <c r="H75" s="797"/>
      <c r="I75" s="797"/>
      <c r="J75" s="797"/>
      <c r="K75" s="797"/>
      <c r="L75" s="797"/>
      <c r="M75" s="811"/>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8"/>
      <c r="AM75" s="797"/>
    </row>
    <row r="76" spans="1:39">
      <c r="A76" s="797"/>
      <c r="B76" s="797"/>
      <c r="C76" s="797"/>
      <c r="D76" s="797"/>
      <c r="E76" s="797"/>
      <c r="F76" s="797"/>
      <c r="G76" s="797"/>
      <c r="H76" s="797"/>
      <c r="I76" s="797"/>
      <c r="J76" s="797"/>
      <c r="K76" s="797"/>
      <c r="L76" s="797"/>
      <c r="M76" s="811"/>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7"/>
    </row>
    <row r="77" spans="1:39">
      <c r="A77" s="797"/>
      <c r="B77" s="797"/>
      <c r="C77" s="797"/>
      <c r="D77" s="797"/>
      <c r="E77" s="797"/>
      <c r="F77" s="797"/>
      <c r="G77" s="797"/>
      <c r="H77" s="797"/>
      <c r="I77" s="797"/>
      <c r="J77" s="797"/>
      <c r="K77" s="797"/>
      <c r="L77" s="797"/>
      <c r="M77" s="797"/>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7"/>
    </row>
    <row r="78" spans="1:39">
      <c r="A78" s="797"/>
      <c r="B78" s="797"/>
      <c r="C78" s="797"/>
      <c r="D78" s="797"/>
      <c r="E78" s="797"/>
      <c r="F78" s="797"/>
      <c r="G78" s="797"/>
      <c r="H78" s="797"/>
      <c r="I78" s="797"/>
      <c r="J78" s="797"/>
      <c r="K78" s="797"/>
      <c r="L78" s="797"/>
      <c r="M78" s="797"/>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7"/>
    </row>
    <row r="79" spans="1:39">
      <c r="A79" s="797"/>
      <c r="B79" s="797"/>
      <c r="C79" s="797"/>
      <c r="D79" s="797"/>
      <c r="E79" s="797"/>
      <c r="F79" s="797"/>
      <c r="G79" s="797"/>
      <c r="H79" s="797"/>
      <c r="I79" s="797"/>
      <c r="J79" s="797"/>
      <c r="K79" s="797"/>
      <c r="L79" s="797"/>
      <c r="M79" s="797"/>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7"/>
    </row>
    <row r="80" spans="1:39">
      <c r="A80" s="797"/>
      <c r="B80" s="797"/>
      <c r="C80" s="797"/>
      <c r="D80" s="797"/>
      <c r="E80" s="797"/>
      <c r="F80" s="797"/>
      <c r="G80" s="797"/>
      <c r="H80" s="797"/>
      <c r="I80" s="797"/>
      <c r="J80" s="797"/>
      <c r="K80" s="797"/>
      <c r="L80" s="797"/>
      <c r="M80" s="797"/>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7"/>
    </row>
    <row r="81" spans="1:39">
      <c r="A81" s="797"/>
      <c r="B81" s="797"/>
      <c r="C81" s="797"/>
      <c r="D81" s="797"/>
      <c r="E81" s="797"/>
      <c r="F81" s="797"/>
      <c r="G81" s="797"/>
      <c r="H81" s="797"/>
      <c r="I81" s="797"/>
      <c r="J81" s="797"/>
      <c r="K81" s="797"/>
      <c r="L81" s="797"/>
      <c r="M81" s="811"/>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7"/>
    </row>
    <row r="82" spans="1:39">
      <c r="A82" s="797"/>
      <c r="B82" s="797"/>
      <c r="C82" s="797"/>
      <c r="D82" s="797"/>
      <c r="E82" s="797"/>
      <c r="F82" s="797"/>
      <c r="G82" s="797"/>
      <c r="H82" s="797"/>
      <c r="I82" s="797"/>
      <c r="J82" s="797"/>
      <c r="K82" s="797"/>
      <c r="L82" s="797"/>
      <c r="M82" s="811"/>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7"/>
    </row>
    <row r="83" spans="1:39">
      <c r="A83" s="797"/>
      <c r="B83" s="797"/>
      <c r="C83" s="797"/>
      <c r="D83" s="797"/>
      <c r="E83" s="797"/>
      <c r="F83" s="797"/>
      <c r="G83" s="797"/>
      <c r="H83" s="797"/>
      <c r="I83" s="797"/>
      <c r="J83" s="797"/>
      <c r="K83" s="797"/>
      <c r="L83" s="797"/>
      <c r="M83" s="812"/>
      <c r="N83" s="798"/>
      <c r="O83" s="798"/>
      <c r="P83" s="798"/>
      <c r="Q83" s="798"/>
      <c r="R83" s="798"/>
      <c r="S83" s="798"/>
      <c r="T83" s="798"/>
      <c r="U83" s="798"/>
      <c r="V83" s="798"/>
      <c r="W83" s="798"/>
      <c r="X83" s="798"/>
      <c r="Y83" s="798"/>
      <c r="Z83" s="798"/>
      <c r="AA83" s="798"/>
      <c r="AB83" s="798"/>
      <c r="AC83" s="798"/>
      <c r="AD83" s="798"/>
      <c r="AE83" s="798"/>
      <c r="AF83" s="798"/>
      <c r="AG83" s="798"/>
      <c r="AH83" s="798"/>
      <c r="AI83" s="798"/>
      <c r="AJ83" s="798"/>
      <c r="AK83" s="798"/>
      <c r="AL83" s="798"/>
      <c r="AM83" s="797"/>
    </row>
    <row r="84" spans="1:39">
      <c r="A84" s="797"/>
      <c r="B84" s="797"/>
      <c r="C84" s="797"/>
      <c r="D84" s="797"/>
      <c r="E84" s="797"/>
      <c r="F84" s="797"/>
      <c r="G84" s="797"/>
      <c r="H84" s="797"/>
      <c r="I84" s="797"/>
      <c r="J84" s="797"/>
      <c r="K84" s="797"/>
      <c r="L84" s="797"/>
      <c r="M84" s="811"/>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8"/>
      <c r="AL84" s="798"/>
      <c r="AM84" s="797"/>
    </row>
    <row r="85" spans="1:39">
      <c r="A85" s="797"/>
      <c r="B85" s="797"/>
      <c r="C85" s="797"/>
      <c r="D85" s="797"/>
      <c r="E85" s="797"/>
      <c r="F85" s="797"/>
      <c r="G85" s="797"/>
      <c r="H85" s="797"/>
      <c r="I85" s="797"/>
      <c r="J85" s="797"/>
      <c r="K85" s="797"/>
      <c r="L85" s="797"/>
      <c r="M85" s="811"/>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8"/>
      <c r="AM85" s="797"/>
    </row>
    <row r="86" spans="1:39">
      <c r="A86" s="797"/>
      <c r="B86" s="797"/>
      <c r="C86" s="797"/>
      <c r="D86" s="797"/>
      <c r="E86" s="797"/>
      <c r="F86" s="797"/>
      <c r="G86" s="797"/>
      <c r="H86" s="797"/>
      <c r="I86" s="797"/>
      <c r="J86" s="797"/>
      <c r="K86" s="797"/>
      <c r="L86" s="797"/>
      <c r="M86" s="811"/>
      <c r="N86" s="798"/>
      <c r="O86" s="798"/>
      <c r="P86" s="798"/>
      <c r="Q86" s="798"/>
      <c r="R86" s="798"/>
      <c r="S86" s="798"/>
      <c r="T86" s="798"/>
      <c r="U86" s="798"/>
      <c r="V86" s="798"/>
      <c r="W86" s="798"/>
      <c r="X86" s="798"/>
      <c r="Y86" s="798"/>
      <c r="Z86" s="798"/>
      <c r="AA86" s="798"/>
      <c r="AB86" s="798"/>
      <c r="AC86" s="798"/>
      <c r="AD86" s="798"/>
      <c r="AE86" s="798"/>
      <c r="AF86" s="798"/>
      <c r="AG86" s="798"/>
      <c r="AH86" s="798"/>
      <c r="AI86" s="798"/>
      <c r="AJ86" s="798"/>
      <c r="AK86" s="798"/>
      <c r="AL86" s="798"/>
      <c r="AM86" s="797"/>
    </row>
    <row r="87" spans="1:39">
      <c r="A87" s="797"/>
      <c r="B87" s="797"/>
      <c r="C87" s="797"/>
      <c r="D87" s="797"/>
      <c r="E87" s="797"/>
      <c r="F87" s="797"/>
      <c r="G87" s="797"/>
      <c r="H87" s="797"/>
      <c r="I87" s="797"/>
      <c r="J87" s="797"/>
      <c r="K87" s="797"/>
      <c r="L87" s="797"/>
      <c r="M87" s="811"/>
      <c r="N87" s="798"/>
      <c r="O87" s="798"/>
      <c r="P87" s="798"/>
      <c r="Q87" s="798"/>
      <c r="R87" s="798"/>
      <c r="S87" s="798"/>
      <c r="T87" s="798"/>
      <c r="U87" s="798"/>
      <c r="V87" s="798"/>
      <c r="W87" s="798"/>
      <c r="X87" s="798"/>
      <c r="Y87" s="798"/>
      <c r="Z87" s="798"/>
      <c r="AA87" s="798"/>
      <c r="AB87" s="798"/>
      <c r="AC87" s="798"/>
      <c r="AD87" s="798"/>
      <c r="AE87" s="798"/>
      <c r="AF87" s="798"/>
      <c r="AG87" s="798"/>
      <c r="AH87" s="798"/>
      <c r="AI87" s="798"/>
      <c r="AJ87" s="798"/>
      <c r="AK87" s="798"/>
      <c r="AL87" s="798"/>
      <c r="AM87" s="797"/>
    </row>
    <row r="88" spans="1:39">
      <c r="A88" s="797"/>
      <c r="B88" s="797"/>
      <c r="C88" s="797"/>
      <c r="D88" s="797"/>
      <c r="E88" s="797"/>
      <c r="F88" s="797"/>
      <c r="G88" s="797"/>
      <c r="H88" s="797"/>
      <c r="I88" s="797"/>
      <c r="J88" s="797"/>
      <c r="K88" s="797"/>
      <c r="L88" s="797"/>
      <c r="M88" s="811"/>
      <c r="N88" s="798"/>
      <c r="O88" s="798"/>
      <c r="P88" s="798"/>
      <c r="Q88" s="798"/>
      <c r="R88" s="798"/>
      <c r="S88" s="798"/>
      <c r="T88" s="798"/>
      <c r="U88" s="798"/>
      <c r="V88" s="798"/>
      <c r="W88" s="798"/>
      <c r="X88" s="798"/>
      <c r="Y88" s="798"/>
      <c r="Z88" s="798"/>
      <c r="AA88" s="798"/>
      <c r="AB88" s="798"/>
      <c r="AC88" s="798"/>
      <c r="AD88" s="798"/>
      <c r="AE88" s="798"/>
      <c r="AF88" s="798"/>
      <c r="AG88" s="798"/>
      <c r="AH88" s="798"/>
      <c r="AI88" s="798"/>
      <c r="AJ88" s="798"/>
      <c r="AK88" s="798"/>
      <c r="AL88" s="798"/>
      <c r="AM88" s="797"/>
    </row>
  </sheetData>
  <sheetProtection formatColumns="0" formatRows="0" autoFilter="0"/>
  <mergeCells count="8">
    <mergeCell ref="L68:AM68"/>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44094488188981" header="0.31496062992125984" footer="0.31496062992125984"/>
  <pageSetup paperSize="9" scale="75"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O45" sqref="AO45"/>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3"/>
      <c r="B1" s="813"/>
      <c r="C1" s="813"/>
      <c r="D1" s="813"/>
      <c r="E1" s="813"/>
      <c r="F1" s="813"/>
      <c r="G1" s="813"/>
      <c r="H1" s="813"/>
      <c r="I1" s="813"/>
      <c r="J1" s="813"/>
      <c r="K1" s="813"/>
      <c r="L1" s="813"/>
      <c r="M1" s="813"/>
      <c r="N1" s="813"/>
      <c r="O1" s="814"/>
      <c r="P1" s="813"/>
      <c r="Q1" s="813"/>
      <c r="R1" s="813"/>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13"/>
    </row>
    <row r="2" spans="1:39" hidden="1">
      <c r="A2" s="813"/>
      <c r="B2" s="813"/>
      <c r="C2" s="813"/>
      <c r="D2" s="813"/>
      <c r="E2" s="813"/>
      <c r="F2" s="813"/>
      <c r="G2" s="813"/>
      <c r="H2" s="813"/>
      <c r="I2" s="813"/>
      <c r="J2" s="813"/>
      <c r="K2" s="813"/>
      <c r="L2" s="813"/>
      <c r="M2" s="813"/>
      <c r="N2" s="813"/>
      <c r="O2" s="814"/>
      <c r="P2" s="813"/>
      <c r="Q2" s="813"/>
      <c r="R2" s="813"/>
      <c r="S2" s="757"/>
      <c r="T2" s="757"/>
      <c r="U2" s="757"/>
      <c r="V2" s="757"/>
      <c r="W2" s="757"/>
      <c r="X2" s="757"/>
      <c r="Y2" s="757"/>
      <c r="Z2" s="757"/>
      <c r="AA2" s="757"/>
      <c r="AB2" s="757"/>
      <c r="AC2" s="757"/>
      <c r="AD2" s="757"/>
      <c r="AE2" s="757"/>
      <c r="AF2" s="757"/>
      <c r="AG2" s="757"/>
      <c r="AH2" s="757"/>
      <c r="AI2" s="757"/>
      <c r="AJ2" s="757"/>
      <c r="AK2" s="757"/>
      <c r="AL2" s="757"/>
      <c r="AM2" s="813"/>
    </row>
    <row r="3" spans="1:39" hidden="1">
      <c r="A3" s="813"/>
      <c r="B3" s="813"/>
      <c r="C3" s="813"/>
      <c r="D3" s="813"/>
      <c r="E3" s="813"/>
      <c r="F3" s="813"/>
      <c r="G3" s="813"/>
      <c r="H3" s="813"/>
      <c r="I3" s="813"/>
      <c r="J3" s="813"/>
      <c r="K3" s="813"/>
      <c r="L3" s="813"/>
      <c r="M3" s="813"/>
      <c r="N3" s="813"/>
      <c r="O3" s="814"/>
      <c r="P3" s="813"/>
      <c r="Q3" s="813"/>
      <c r="R3" s="813"/>
      <c r="S3" s="757"/>
      <c r="T3" s="757"/>
      <c r="U3" s="757"/>
      <c r="V3" s="757"/>
      <c r="W3" s="757"/>
      <c r="X3" s="757"/>
      <c r="Y3" s="757"/>
      <c r="Z3" s="757"/>
      <c r="AA3" s="757"/>
      <c r="AB3" s="757"/>
      <c r="AC3" s="757"/>
      <c r="AD3" s="757"/>
      <c r="AE3" s="757"/>
      <c r="AF3" s="757"/>
      <c r="AG3" s="757"/>
      <c r="AH3" s="757"/>
      <c r="AI3" s="757"/>
      <c r="AJ3" s="757"/>
      <c r="AK3" s="757"/>
      <c r="AL3" s="757"/>
      <c r="AM3" s="813"/>
    </row>
    <row r="4" spans="1:39" hidden="1">
      <c r="A4" s="813"/>
      <c r="B4" s="813"/>
      <c r="C4" s="813"/>
      <c r="D4" s="813"/>
      <c r="E4" s="813"/>
      <c r="F4" s="813"/>
      <c r="G4" s="813"/>
      <c r="H4" s="813"/>
      <c r="I4" s="813"/>
      <c r="J4" s="813"/>
      <c r="K4" s="813"/>
      <c r="L4" s="813"/>
      <c r="M4" s="813"/>
      <c r="N4" s="813"/>
      <c r="O4" s="814"/>
      <c r="P4" s="813"/>
      <c r="Q4" s="813"/>
      <c r="R4" s="813"/>
      <c r="S4" s="757"/>
      <c r="T4" s="757"/>
      <c r="U4" s="757"/>
      <c r="V4" s="757"/>
      <c r="W4" s="757"/>
      <c r="X4" s="757"/>
      <c r="Y4" s="757"/>
      <c r="Z4" s="757"/>
      <c r="AA4" s="757"/>
      <c r="AB4" s="757"/>
      <c r="AC4" s="757"/>
      <c r="AD4" s="757"/>
      <c r="AE4" s="757"/>
      <c r="AF4" s="757"/>
      <c r="AG4" s="757"/>
      <c r="AH4" s="757"/>
      <c r="AI4" s="757"/>
      <c r="AJ4" s="757"/>
      <c r="AK4" s="757"/>
      <c r="AL4" s="757"/>
      <c r="AM4" s="813"/>
    </row>
    <row r="5" spans="1:39" hidden="1">
      <c r="A5" s="813"/>
      <c r="B5" s="813"/>
      <c r="C5" s="813"/>
      <c r="D5" s="813"/>
      <c r="E5" s="813"/>
      <c r="F5" s="813"/>
      <c r="G5" s="813"/>
      <c r="H5" s="813"/>
      <c r="I5" s="813"/>
      <c r="J5" s="813"/>
      <c r="K5" s="813"/>
      <c r="L5" s="813"/>
      <c r="M5" s="813"/>
      <c r="N5" s="813"/>
      <c r="O5" s="814"/>
      <c r="P5" s="813"/>
      <c r="Q5" s="813"/>
      <c r="R5" s="813"/>
      <c r="S5" s="757"/>
      <c r="T5" s="757"/>
      <c r="U5" s="757"/>
      <c r="V5" s="757"/>
      <c r="W5" s="757"/>
      <c r="X5" s="757"/>
      <c r="Y5" s="757"/>
      <c r="Z5" s="757"/>
      <c r="AA5" s="757"/>
      <c r="AB5" s="757"/>
      <c r="AC5" s="757"/>
      <c r="AD5" s="757"/>
      <c r="AE5" s="757"/>
      <c r="AF5" s="757"/>
      <c r="AG5" s="757"/>
      <c r="AH5" s="757"/>
      <c r="AI5" s="757"/>
      <c r="AJ5" s="757"/>
      <c r="AK5" s="757"/>
      <c r="AL5" s="757"/>
      <c r="AM5" s="813"/>
    </row>
    <row r="6" spans="1:39" hidden="1">
      <c r="A6" s="813"/>
      <c r="B6" s="813"/>
      <c r="C6" s="813"/>
      <c r="D6" s="813"/>
      <c r="E6" s="813"/>
      <c r="F6" s="813"/>
      <c r="G6" s="813"/>
      <c r="H6" s="813"/>
      <c r="I6" s="813"/>
      <c r="J6" s="813"/>
      <c r="K6" s="813"/>
      <c r="L6" s="813"/>
      <c r="M6" s="813"/>
      <c r="N6" s="813"/>
      <c r="O6" s="814"/>
      <c r="P6" s="813"/>
      <c r="Q6" s="813"/>
      <c r="R6" s="813"/>
      <c r="S6" s="757"/>
      <c r="T6" s="757"/>
      <c r="U6" s="757"/>
      <c r="V6" s="757"/>
      <c r="W6" s="757"/>
      <c r="X6" s="757"/>
      <c r="Y6" s="757"/>
      <c r="Z6" s="757"/>
      <c r="AA6" s="757"/>
      <c r="AB6" s="757"/>
      <c r="AC6" s="757"/>
      <c r="AD6" s="757"/>
      <c r="AE6" s="757"/>
      <c r="AF6" s="757"/>
      <c r="AG6" s="757"/>
      <c r="AH6" s="757"/>
      <c r="AI6" s="757"/>
      <c r="AJ6" s="757"/>
      <c r="AK6" s="757"/>
      <c r="AL6" s="757"/>
      <c r="AM6" s="813"/>
    </row>
    <row r="7" spans="1:39" hidden="1">
      <c r="A7" s="813"/>
      <c r="B7" s="813"/>
      <c r="C7" s="813"/>
      <c r="D7" s="813"/>
      <c r="E7" s="813"/>
      <c r="F7" s="813"/>
      <c r="G7" s="813"/>
      <c r="H7" s="813"/>
      <c r="I7" s="813"/>
      <c r="J7" s="813"/>
      <c r="K7" s="813"/>
      <c r="L7" s="813"/>
      <c r="M7" s="813"/>
      <c r="N7" s="813"/>
      <c r="O7" s="814"/>
      <c r="P7" s="813"/>
      <c r="Q7" s="813"/>
      <c r="R7" s="813"/>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13"/>
    </row>
    <row r="8" spans="1:39" hidden="1">
      <c r="A8" s="813"/>
      <c r="B8" s="813"/>
      <c r="C8" s="813"/>
      <c r="D8" s="813"/>
      <c r="E8" s="813"/>
      <c r="F8" s="813"/>
      <c r="G8" s="813"/>
      <c r="H8" s="813"/>
      <c r="I8" s="813"/>
      <c r="J8" s="813"/>
      <c r="K8" s="813"/>
      <c r="L8" s="813"/>
      <c r="M8" s="813"/>
      <c r="N8" s="813"/>
      <c r="O8" s="814"/>
      <c r="P8" s="813"/>
      <c r="Q8" s="813"/>
      <c r="R8" s="813"/>
      <c r="S8" s="813"/>
      <c r="T8" s="813"/>
      <c r="U8" s="813"/>
      <c r="V8" s="813"/>
      <c r="W8" s="813"/>
      <c r="X8" s="813"/>
      <c r="Y8" s="813"/>
      <c r="Z8" s="813"/>
      <c r="AA8" s="813"/>
      <c r="AB8" s="813"/>
      <c r="AC8" s="813"/>
      <c r="AD8" s="813"/>
      <c r="AE8" s="813"/>
      <c r="AF8" s="813"/>
      <c r="AG8" s="813"/>
      <c r="AH8" s="813"/>
      <c r="AI8" s="813"/>
      <c r="AJ8" s="813"/>
      <c r="AK8" s="813"/>
      <c r="AL8" s="813"/>
      <c r="AM8" s="813"/>
    </row>
    <row r="9" spans="1:39" hidden="1">
      <c r="A9" s="813"/>
      <c r="B9" s="813"/>
      <c r="C9" s="813"/>
      <c r="D9" s="813"/>
      <c r="E9" s="813"/>
      <c r="F9" s="813"/>
      <c r="G9" s="813"/>
      <c r="H9" s="813"/>
      <c r="I9" s="813"/>
      <c r="J9" s="813"/>
      <c r="K9" s="813"/>
      <c r="L9" s="813"/>
      <c r="M9" s="813"/>
      <c r="N9" s="813"/>
      <c r="O9" s="814"/>
      <c r="P9" s="813"/>
      <c r="Q9" s="813"/>
      <c r="R9" s="813"/>
      <c r="S9" s="813"/>
      <c r="T9" s="813"/>
      <c r="U9" s="813"/>
      <c r="V9" s="813"/>
      <c r="W9" s="813"/>
      <c r="X9" s="813"/>
      <c r="Y9" s="813"/>
      <c r="Z9" s="813"/>
      <c r="AA9" s="813"/>
      <c r="AB9" s="813"/>
      <c r="AC9" s="813"/>
      <c r="AD9" s="813"/>
      <c r="AE9" s="813"/>
      <c r="AF9" s="813"/>
      <c r="AG9" s="813"/>
      <c r="AH9" s="813"/>
      <c r="AI9" s="813"/>
      <c r="AJ9" s="813"/>
      <c r="AK9" s="813"/>
      <c r="AL9" s="813"/>
      <c r="AM9" s="813"/>
    </row>
    <row r="10" spans="1:39" hidden="1">
      <c r="A10" s="813"/>
      <c r="B10" s="813"/>
      <c r="C10" s="813"/>
      <c r="D10" s="813"/>
      <c r="E10" s="813"/>
      <c r="F10" s="813"/>
      <c r="G10" s="813"/>
      <c r="H10" s="813"/>
      <c r="I10" s="813"/>
      <c r="J10" s="813"/>
      <c r="K10" s="813"/>
      <c r="L10" s="813"/>
      <c r="M10" s="813"/>
      <c r="N10" s="813"/>
      <c r="O10" s="814"/>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row>
    <row r="11" spans="1:39" ht="15" hidden="1" customHeight="1">
      <c r="A11" s="813"/>
      <c r="B11" s="813"/>
      <c r="C11" s="813"/>
      <c r="D11" s="813"/>
      <c r="E11" s="813"/>
      <c r="F11" s="813"/>
      <c r="G11" s="813"/>
      <c r="H11" s="813"/>
      <c r="I11" s="813"/>
      <c r="J11" s="813"/>
      <c r="K11" s="813"/>
      <c r="L11" s="813"/>
      <c r="M11" s="815"/>
      <c r="N11" s="813"/>
      <c r="O11" s="814"/>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row>
    <row r="12" spans="1:39" s="82" customFormat="1" ht="20.100000000000001" customHeight="1">
      <c r="A12" s="750"/>
      <c r="B12" s="750"/>
      <c r="C12" s="750"/>
      <c r="D12" s="750"/>
      <c r="E12" s="750"/>
      <c r="F12" s="750"/>
      <c r="G12" s="750"/>
      <c r="H12" s="750"/>
      <c r="I12" s="750"/>
      <c r="J12" s="750"/>
      <c r="K12" s="750"/>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50"/>
      <c r="B13" s="750"/>
      <c r="C13" s="750"/>
      <c r="D13" s="750"/>
      <c r="E13" s="750"/>
      <c r="F13" s="750"/>
      <c r="G13" s="750"/>
      <c r="H13" s="750"/>
      <c r="I13" s="750"/>
      <c r="J13" s="750"/>
      <c r="K13" s="750"/>
      <c r="L13" s="816"/>
      <c r="M13" s="750"/>
      <c r="N13" s="750"/>
      <c r="O13" s="817"/>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row>
    <row r="14" spans="1:39" s="82" customFormat="1" ht="15" customHeight="1">
      <c r="A14" s="750"/>
      <c r="B14" s="750"/>
      <c r="C14" s="750"/>
      <c r="D14" s="750"/>
      <c r="E14" s="750"/>
      <c r="F14" s="750"/>
      <c r="G14" s="750"/>
      <c r="H14" s="750"/>
      <c r="I14" s="750"/>
      <c r="J14" s="750"/>
      <c r="K14" s="750"/>
      <c r="L14" s="1116" t="s">
        <v>16</v>
      </c>
      <c r="M14" s="1116" t="s">
        <v>121</v>
      </c>
      <c r="N14" s="1116" t="s">
        <v>285</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07" t="s">
        <v>323</v>
      </c>
    </row>
    <row r="15" spans="1:39" s="82" customFormat="1" ht="50.1" customHeight="1">
      <c r="A15" s="750"/>
      <c r="B15" s="750"/>
      <c r="C15" s="750"/>
      <c r="D15" s="750"/>
      <c r="E15" s="750"/>
      <c r="F15" s="750"/>
      <c r="G15" s="750"/>
      <c r="H15" s="750"/>
      <c r="I15" s="750"/>
      <c r="J15" s="750"/>
      <c r="K15" s="750"/>
      <c r="L15" s="1116"/>
      <c r="M15" s="1116"/>
      <c r="N15" s="1116"/>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07"/>
    </row>
    <row r="16" spans="1:39" s="82" customFormat="1">
      <c r="A16" s="762" t="s">
        <v>18</v>
      </c>
      <c r="B16" s="750"/>
      <c r="C16" s="750"/>
      <c r="D16" s="750"/>
      <c r="E16" s="750"/>
      <c r="F16" s="750"/>
      <c r="G16" s="750"/>
      <c r="H16" s="750"/>
      <c r="I16" s="750"/>
      <c r="J16" s="750"/>
      <c r="K16" s="750"/>
      <c r="L16" s="801"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2"/>
    </row>
    <row r="17" spans="1:39" s="82" customFormat="1" ht="22.8">
      <c r="A17" s="785">
        <v>1</v>
      </c>
      <c r="B17" s="750"/>
      <c r="C17" s="750"/>
      <c r="D17" s="750"/>
      <c r="E17" s="750"/>
      <c r="F17" s="750"/>
      <c r="G17" s="750"/>
      <c r="H17" s="750"/>
      <c r="I17" s="750"/>
      <c r="J17" s="750"/>
      <c r="K17" s="750"/>
      <c r="L17" s="818" t="s">
        <v>18</v>
      </c>
      <c r="M17" s="228" t="s">
        <v>411</v>
      </c>
      <c r="N17" s="819" t="s">
        <v>370</v>
      </c>
      <c r="O17" s="820">
        <v>222.24</v>
      </c>
      <c r="P17" s="820">
        <v>0</v>
      </c>
      <c r="Q17" s="820">
        <v>0</v>
      </c>
      <c r="R17" s="820">
        <v>214.1</v>
      </c>
      <c r="S17" s="820">
        <v>214.1</v>
      </c>
      <c r="T17" s="820">
        <v>0</v>
      </c>
      <c r="U17" s="820">
        <v>0</v>
      </c>
      <c r="V17" s="820">
        <v>0</v>
      </c>
      <c r="W17" s="820">
        <v>0</v>
      </c>
      <c r="X17" s="820">
        <v>0</v>
      </c>
      <c r="Y17" s="820">
        <v>0</v>
      </c>
      <c r="Z17" s="820">
        <v>0</v>
      </c>
      <c r="AA17" s="820">
        <v>0</v>
      </c>
      <c r="AB17" s="820">
        <v>0</v>
      </c>
      <c r="AC17" s="820">
        <v>0</v>
      </c>
      <c r="AD17" s="820">
        <v>0</v>
      </c>
      <c r="AE17" s="820">
        <v>0</v>
      </c>
      <c r="AF17" s="820">
        <v>0</v>
      </c>
      <c r="AG17" s="820">
        <v>0</v>
      </c>
      <c r="AH17" s="820">
        <v>0</v>
      </c>
      <c r="AI17" s="820">
        <v>0</v>
      </c>
      <c r="AJ17" s="820">
        <v>0</v>
      </c>
      <c r="AK17" s="820">
        <v>0</v>
      </c>
      <c r="AL17" s="820">
        <v>0</v>
      </c>
      <c r="AM17" s="769"/>
    </row>
    <row r="18" spans="1:39" s="82" customFormat="1">
      <c r="A18" s="785">
        <v>1</v>
      </c>
      <c r="B18" s="750"/>
      <c r="C18" s="750"/>
      <c r="D18" s="750"/>
      <c r="E18" s="750"/>
      <c r="F18" s="750"/>
      <c r="G18" s="750"/>
      <c r="H18" s="750"/>
      <c r="I18" s="750"/>
      <c r="J18" s="750"/>
      <c r="K18" s="750"/>
      <c r="L18" s="821" t="s">
        <v>165</v>
      </c>
      <c r="M18" s="231" t="s">
        <v>12</v>
      </c>
      <c r="N18" s="725" t="s">
        <v>370</v>
      </c>
      <c r="O18" s="822">
        <v>0</v>
      </c>
      <c r="P18" s="822">
        <v>0</v>
      </c>
      <c r="Q18" s="822">
        <v>0</v>
      </c>
      <c r="R18" s="822">
        <v>0</v>
      </c>
      <c r="S18" s="822">
        <v>0</v>
      </c>
      <c r="T18" s="822">
        <v>0</v>
      </c>
      <c r="U18" s="822">
        <v>0</v>
      </c>
      <c r="V18" s="822">
        <v>0</v>
      </c>
      <c r="W18" s="822">
        <v>0</v>
      </c>
      <c r="X18" s="822">
        <v>0</v>
      </c>
      <c r="Y18" s="822">
        <v>0</v>
      </c>
      <c r="Z18" s="822">
        <v>0</v>
      </c>
      <c r="AA18" s="822">
        <v>0</v>
      </c>
      <c r="AB18" s="822">
        <v>0</v>
      </c>
      <c r="AC18" s="822">
        <v>0</v>
      </c>
      <c r="AD18" s="822">
        <v>0</v>
      </c>
      <c r="AE18" s="822">
        <v>0</v>
      </c>
      <c r="AF18" s="822">
        <v>0</v>
      </c>
      <c r="AG18" s="822">
        <v>0</v>
      </c>
      <c r="AH18" s="822">
        <v>0</v>
      </c>
      <c r="AI18" s="822">
        <v>0</v>
      </c>
      <c r="AJ18" s="822">
        <v>0</v>
      </c>
      <c r="AK18" s="822">
        <v>0</v>
      </c>
      <c r="AL18" s="822">
        <v>0</v>
      </c>
      <c r="AM18" s="769"/>
    </row>
    <row r="19" spans="1:39" s="82" customFormat="1" ht="22.8">
      <c r="A19" s="785">
        <v>1</v>
      </c>
      <c r="B19" s="750"/>
      <c r="C19" s="750"/>
      <c r="D19" s="750"/>
      <c r="E19" s="750"/>
      <c r="F19" s="750"/>
      <c r="G19" s="750"/>
      <c r="H19" s="750"/>
      <c r="I19" s="750"/>
      <c r="J19" s="750"/>
      <c r="K19" s="750"/>
      <c r="L19" s="821" t="s">
        <v>412</v>
      </c>
      <c r="M19" s="823" t="s">
        <v>413</v>
      </c>
      <c r="N19" s="725" t="s">
        <v>370</v>
      </c>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769"/>
    </row>
    <row r="20" spans="1:39" s="82" customFormat="1">
      <c r="A20" s="785">
        <v>1</v>
      </c>
      <c r="B20" s="750"/>
      <c r="C20" s="750"/>
      <c r="D20" s="750"/>
      <c r="E20" s="750"/>
      <c r="F20" s="750"/>
      <c r="G20" s="750"/>
      <c r="H20" s="750"/>
      <c r="I20" s="750"/>
      <c r="J20" s="750"/>
      <c r="K20" s="750"/>
      <c r="L20" s="821" t="s">
        <v>414</v>
      </c>
      <c r="M20" s="823" t="s">
        <v>415</v>
      </c>
      <c r="N20" s="725" t="s">
        <v>370</v>
      </c>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769"/>
    </row>
    <row r="21" spans="1:39" s="82" customFormat="1">
      <c r="A21" s="785">
        <v>1</v>
      </c>
      <c r="B21" s="750"/>
      <c r="C21" s="750"/>
      <c r="D21" s="750"/>
      <c r="E21" s="750"/>
      <c r="F21" s="750"/>
      <c r="G21" s="750"/>
      <c r="H21" s="750"/>
      <c r="I21" s="750"/>
      <c r="J21" s="750"/>
      <c r="K21" s="750"/>
      <c r="L21" s="821" t="s">
        <v>166</v>
      </c>
      <c r="M21" s="824" t="s">
        <v>416</v>
      </c>
      <c r="N21" s="725" t="s">
        <v>370</v>
      </c>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769"/>
    </row>
    <row r="22" spans="1:39" s="82" customFormat="1">
      <c r="A22" s="785">
        <v>1</v>
      </c>
      <c r="B22" s="750"/>
      <c r="C22" s="750"/>
      <c r="D22" s="750"/>
      <c r="E22" s="750"/>
      <c r="F22" s="750"/>
      <c r="G22" s="750"/>
      <c r="H22" s="750"/>
      <c r="I22" s="750"/>
      <c r="J22" s="750"/>
      <c r="K22" s="750"/>
      <c r="L22" s="821" t="s">
        <v>378</v>
      </c>
      <c r="M22" s="825" t="s">
        <v>417</v>
      </c>
      <c r="N22" s="725" t="s">
        <v>370</v>
      </c>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769"/>
    </row>
    <row r="23" spans="1:39" s="82" customFormat="1">
      <c r="A23" s="785">
        <v>1</v>
      </c>
      <c r="B23" s="750"/>
      <c r="C23" s="750"/>
      <c r="D23" s="750"/>
      <c r="E23" s="750"/>
      <c r="F23" s="750"/>
      <c r="G23" s="750"/>
      <c r="H23" s="750"/>
      <c r="I23" s="750"/>
      <c r="J23" s="750"/>
      <c r="K23" s="750"/>
      <c r="L23" s="821" t="s">
        <v>380</v>
      </c>
      <c r="M23" s="825" t="s">
        <v>418</v>
      </c>
      <c r="N23" s="725" t="s">
        <v>370</v>
      </c>
      <c r="O23" s="822">
        <v>222.24</v>
      </c>
      <c r="P23" s="822">
        <v>0</v>
      </c>
      <c r="Q23" s="822">
        <v>0</v>
      </c>
      <c r="R23" s="822">
        <v>214.1</v>
      </c>
      <c r="S23" s="822">
        <v>214.1</v>
      </c>
      <c r="T23" s="822"/>
      <c r="U23" s="822"/>
      <c r="V23" s="822"/>
      <c r="W23" s="822"/>
      <c r="X23" s="822"/>
      <c r="Y23" s="822"/>
      <c r="Z23" s="822"/>
      <c r="AA23" s="822"/>
      <c r="AB23" s="822"/>
      <c r="AC23" s="822">
        <v>0</v>
      </c>
      <c r="AD23" s="822"/>
      <c r="AE23" s="822"/>
      <c r="AF23" s="822"/>
      <c r="AG23" s="822"/>
      <c r="AH23" s="822"/>
      <c r="AI23" s="822"/>
      <c r="AJ23" s="822"/>
      <c r="AK23" s="822"/>
      <c r="AL23" s="822"/>
      <c r="AM23" s="769"/>
    </row>
    <row r="24" spans="1:39">
      <c r="A24" s="813"/>
      <c r="B24" s="813"/>
      <c r="C24" s="813"/>
      <c r="D24" s="813"/>
      <c r="E24" s="813"/>
      <c r="F24" s="813"/>
      <c r="G24" s="813"/>
      <c r="H24" s="813"/>
      <c r="I24" s="813"/>
      <c r="J24" s="813"/>
      <c r="K24" s="813"/>
      <c r="L24" s="813"/>
      <c r="M24" s="813"/>
      <c r="N24" s="813"/>
      <c r="O24" s="814"/>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row>
    <row r="25" spans="1:39" s="88" customFormat="1" ht="15" customHeight="1">
      <c r="A25" s="757"/>
      <c r="B25" s="757"/>
      <c r="C25" s="757"/>
      <c r="D25" s="757"/>
      <c r="E25" s="757"/>
      <c r="F25" s="757"/>
      <c r="G25" s="757"/>
      <c r="H25" s="757"/>
      <c r="I25" s="757"/>
      <c r="J25" s="757"/>
      <c r="K25" s="757"/>
      <c r="L25" s="1116" t="s">
        <v>1402</v>
      </c>
      <c r="M25" s="1116"/>
      <c r="N25" s="1116"/>
      <c r="O25" s="1116"/>
      <c r="P25" s="1116"/>
      <c r="Q25" s="1116"/>
      <c r="R25" s="1116"/>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row>
    <row r="26" spans="1:39" s="88" customFormat="1" ht="71.400000000000006" customHeight="1">
      <c r="A26" s="757"/>
      <c r="B26" s="757"/>
      <c r="C26" s="757"/>
      <c r="D26" s="757"/>
      <c r="E26" s="757"/>
      <c r="F26" s="757"/>
      <c r="G26" s="757"/>
      <c r="H26" s="757"/>
      <c r="I26" s="757"/>
      <c r="J26" s="757"/>
      <c r="K26" s="650"/>
      <c r="L26" s="1122" t="s">
        <v>2523</v>
      </c>
      <c r="M26" s="1118"/>
      <c r="N26" s="1118"/>
      <c r="O26" s="1118"/>
      <c r="P26" s="1118"/>
      <c r="Q26" s="1118"/>
      <c r="R26" s="1118"/>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26"/>
      <c r="B1" s="826"/>
      <c r="C1" s="826"/>
      <c r="D1" s="826"/>
      <c r="E1" s="826"/>
      <c r="F1" s="826"/>
      <c r="G1" s="826"/>
      <c r="H1" s="826"/>
      <c r="I1" s="826"/>
      <c r="J1" s="826"/>
      <c r="K1" s="826"/>
      <c r="L1" s="826"/>
      <c r="M1" s="826"/>
      <c r="N1" s="826"/>
      <c r="O1" s="826"/>
      <c r="P1" s="826"/>
      <c r="Q1" s="826"/>
      <c r="R1" s="826"/>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26"/>
    </row>
    <row r="2" spans="1:39" ht="11.4" hidden="1">
      <c r="A2" s="826"/>
      <c r="B2" s="826"/>
      <c r="C2" s="826"/>
      <c r="D2" s="826"/>
      <c r="E2" s="826"/>
      <c r="F2" s="826"/>
      <c r="G2" s="826"/>
      <c r="H2" s="826"/>
      <c r="I2" s="826"/>
      <c r="J2" s="826"/>
      <c r="K2" s="826"/>
      <c r="L2" s="826"/>
      <c r="M2" s="826"/>
      <c r="N2" s="826"/>
      <c r="O2" s="826"/>
      <c r="P2" s="826"/>
      <c r="Q2" s="826"/>
      <c r="R2" s="826"/>
      <c r="S2" s="757"/>
      <c r="T2" s="757"/>
      <c r="U2" s="757"/>
      <c r="V2" s="757"/>
      <c r="W2" s="757"/>
      <c r="X2" s="757"/>
      <c r="Y2" s="757"/>
      <c r="Z2" s="757"/>
      <c r="AA2" s="757"/>
      <c r="AB2" s="757"/>
      <c r="AC2" s="757"/>
      <c r="AD2" s="757"/>
      <c r="AE2" s="757"/>
      <c r="AF2" s="757"/>
      <c r="AG2" s="757"/>
      <c r="AH2" s="757"/>
      <c r="AI2" s="757"/>
      <c r="AJ2" s="757"/>
      <c r="AK2" s="757"/>
      <c r="AL2" s="757"/>
      <c r="AM2" s="826"/>
    </row>
    <row r="3" spans="1:39" ht="11.4" hidden="1">
      <c r="A3" s="826"/>
      <c r="B3" s="826"/>
      <c r="C3" s="826"/>
      <c r="D3" s="826"/>
      <c r="E3" s="826"/>
      <c r="F3" s="826"/>
      <c r="G3" s="826"/>
      <c r="H3" s="826"/>
      <c r="I3" s="826"/>
      <c r="J3" s="826"/>
      <c r="K3" s="826"/>
      <c r="L3" s="826"/>
      <c r="M3" s="826"/>
      <c r="N3" s="826"/>
      <c r="O3" s="826"/>
      <c r="P3" s="826"/>
      <c r="Q3" s="826"/>
      <c r="R3" s="826"/>
      <c r="S3" s="757"/>
      <c r="T3" s="757"/>
      <c r="U3" s="757"/>
      <c r="V3" s="757"/>
      <c r="W3" s="757"/>
      <c r="X3" s="757"/>
      <c r="Y3" s="757"/>
      <c r="Z3" s="757"/>
      <c r="AA3" s="757"/>
      <c r="AB3" s="757"/>
      <c r="AC3" s="757"/>
      <c r="AD3" s="757"/>
      <c r="AE3" s="757"/>
      <c r="AF3" s="757"/>
      <c r="AG3" s="757"/>
      <c r="AH3" s="757"/>
      <c r="AI3" s="757"/>
      <c r="AJ3" s="757"/>
      <c r="AK3" s="757"/>
      <c r="AL3" s="757"/>
      <c r="AM3" s="826"/>
    </row>
    <row r="4" spans="1:39" ht="11.4" hidden="1">
      <c r="A4" s="826"/>
      <c r="B4" s="826"/>
      <c r="C4" s="826"/>
      <c r="D4" s="826"/>
      <c r="E4" s="826"/>
      <c r="F4" s="826"/>
      <c r="G4" s="826"/>
      <c r="H4" s="826"/>
      <c r="I4" s="826"/>
      <c r="J4" s="826"/>
      <c r="K4" s="826"/>
      <c r="L4" s="826"/>
      <c r="M4" s="826"/>
      <c r="N4" s="826"/>
      <c r="O4" s="826"/>
      <c r="P4" s="826"/>
      <c r="Q4" s="826"/>
      <c r="R4" s="826"/>
      <c r="S4" s="757"/>
      <c r="T4" s="757"/>
      <c r="U4" s="757"/>
      <c r="V4" s="757"/>
      <c r="W4" s="757"/>
      <c r="X4" s="757"/>
      <c r="Y4" s="757"/>
      <c r="Z4" s="757"/>
      <c r="AA4" s="757"/>
      <c r="AB4" s="757"/>
      <c r="AC4" s="757"/>
      <c r="AD4" s="757"/>
      <c r="AE4" s="757"/>
      <c r="AF4" s="757"/>
      <c r="AG4" s="757"/>
      <c r="AH4" s="757"/>
      <c r="AI4" s="757"/>
      <c r="AJ4" s="757"/>
      <c r="AK4" s="757"/>
      <c r="AL4" s="757"/>
      <c r="AM4" s="826"/>
    </row>
    <row r="5" spans="1:39" ht="11.4" hidden="1">
      <c r="A5" s="826"/>
      <c r="B5" s="826"/>
      <c r="C5" s="826"/>
      <c r="D5" s="826"/>
      <c r="E5" s="826"/>
      <c r="F5" s="826"/>
      <c r="G5" s="826"/>
      <c r="H5" s="826"/>
      <c r="I5" s="826"/>
      <c r="J5" s="826"/>
      <c r="K5" s="826"/>
      <c r="L5" s="826"/>
      <c r="M5" s="826"/>
      <c r="N5" s="826"/>
      <c r="O5" s="826"/>
      <c r="P5" s="826"/>
      <c r="Q5" s="826"/>
      <c r="R5" s="826"/>
      <c r="S5" s="757"/>
      <c r="T5" s="757"/>
      <c r="U5" s="757"/>
      <c r="V5" s="757"/>
      <c r="W5" s="757"/>
      <c r="X5" s="757"/>
      <c r="Y5" s="757"/>
      <c r="Z5" s="757"/>
      <c r="AA5" s="757"/>
      <c r="AB5" s="757"/>
      <c r="AC5" s="757"/>
      <c r="AD5" s="757"/>
      <c r="AE5" s="757"/>
      <c r="AF5" s="757"/>
      <c r="AG5" s="757"/>
      <c r="AH5" s="757"/>
      <c r="AI5" s="757"/>
      <c r="AJ5" s="757"/>
      <c r="AK5" s="757"/>
      <c r="AL5" s="757"/>
      <c r="AM5" s="826"/>
    </row>
    <row r="6" spans="1:39" ht="11.4" hidden="1">
      <c r="A6" s="826"/>
      <c r="B6" s="826"/>
      <c r="C6" s="826"/>
      <c r="D6" s="826"/>
      <c r="E6" s="826"/>
      <c r="F6" s="826"/>
      <c r="G6" s="826"/>
      <c r="H6" s="826"/>
      <c r="I6" s="826"/>
      <c r="J6" s="826"/>
      <c r="K6" s="826"/>
      <c r="L6" s="826"/>
      <c r="M6" s="826"/>
      <c r="N6" s="826"/>
      <c r="O6" s="826"/>
      <c r="P6" s="826"/>
      <c r="Q6" s="826"/>
      <c r="R6" s="826"/>
      <c r="S6" s="757"/>
      <c r="T6" s="757"/>
      <c r="U6" s="757"/>
      <c r="V6" s="757"/>
      <c r="W6" s="757"/>
      <c r="X6" s="757"/>
      <c r="Y6" s="757"/>
      <c r="Z6" s="757"/>
      <c r="AA6" s="757"/>
      <c r="AB6" s="757"/>
      <c r="AC6" s="757"/>
      <c r="AD6" s="757"/>
      <c r="AE6" s="757"/>
      <c r="AF6" s="757"/>
      <c r="AG6" s="757"/>
      <c r="AH6" s="757"/>
      <c r="AI6" s="757"/>
      <c r="AJ6" s="757"/>
      <c r="AK6" s="757"/>
      <c r="AL6" s="757"/>
      <c r="AM6" s="826"/>
    </row>
    <row r="7" spans="1:39" ht="11.4" hidden="1">
      <c r="A7" s="826"/>
      <c r="B7" s="826"/>
      <c r="C7" s="826"/>
      <c r="D7" s="826"/>
      <c r="E7" s="826"/>
      <c r="F7" s="826"/>
      <c r="G7" s="826"/>
      <c r="H7" s="826"/>
      <c r="I7" s="826"/>
      <c r="J7" s="826"/>
      <c r="K7" s="826"/>
      <c r="L7" s="826"/>
      <c r="M7" s="826"/>
      <c r="N7" s="826"/>
      <c r="O7" s="826"/>
      <c r="P7" s="826"/>
      <c r="Q7" s="826"/>
      <c r="R7" s="826"/>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26"/>
    </row>
    <row r="8" spans="1:39" hidden="1">
      <c r="A8" s="826"/>
      <c r="B8" s="826"/>
      <c r="C8" s="826"/>
      <c r="D8" s="826"/>
      <c r="E8" s="826"/>
      <c r="F8" s="826"/>
      <c r="G8" s="826"/>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row>
    <row r="9" spans="1:39" hidden="1">
      <c r="A9" s="826"/>
      <c r="B9" s="826"/>
      <c r="C9" s="826"/>
      <c r="D9" s="826"/>
      <c r="E9" s="826"/>
      <c r="F9" s="826"/>
      <c r="G9" s="826"/>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row>
    <row r="10" spans="1:39" hidden="1">
      <c r="A10" s="826"/>
      <c r="B10" s="826"/>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row>
    <row r="11" spans="1:39" ht="15" hidden="1" customHeight="1">
      <c r="A11" s="826"/>
      <c r="B11" s="826"/>
      <c r="C11" s="826"/>
      <c r="D11" s="826"/>
      <c r="E11" s="826"/>
      <c r="F11" s="826"/>
      <c r="G11" s="826"/>
      <c r="H11" s="826"/>
      <c r="I11" s="826"/>
      <c r="J11" s="826"/>
      <c r="K11" s="826"/>
      <c r="L11" s="826"/>
      <c r="M11" s="799"/>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6"/>
    </row>
    <row r="12" spans="1:39" ht="20.100000000000001" customHeight="1">
      <c r="A12" s="826"/>
      <c r="B12" s="826"/>
      <c r="C12" s="826"/>
      <c r="D12" s="826"/>
      <c r="E12" s="826"/>
      <c r="F12" s="826"/>
      <c r="G12" s="826"/>
      <c r="H12" s="826"/>
      <c r="I12" s="826"/>
      <c r="J12" s="826"/>
      <c r="K12" s="826"/>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26"/>
      <c r="B13" s="826"/>
      <c r="C13" s="826"/>
      <c r="D13" s="826"/>
      <c r="E13" s="826"/>
      <c r="F13" s="826"/>
      <c r="G13" s="826"/>
      <c r="H13" s="826"/>
      <c r="I13" s="826"/>
      <c r="J13" s="826"/>
      <c r="K13" s="826"/>
      <c r="L13" s="827"/>
      <c r="M13" s="828"/>
      <c r="N13" s="828"/>
      <c r="O13" s="828"/>
      <c r="P13" s="828"/>
      <c r="Q13" s="828"/>
      <c r="R13" s="828"/>
      <c r="S13" s="828"/>
      <c r="T13" s="828"/>
      <c r="U13" s="828"/>
      <c r="V13" s="828"/>
      <c r="W13" s="828"/>
      <c r="X13" s="828"/>
      <c r="Y13" s="828"/>
      <c r="Z13" s="828"/>
      <c r="AA13" s="828"/>
      <c r="AB13" s="828"/>
      <c r="AC13" s="828"/>
      <c r="AD13" s="829"/>
      <c r="AE13" s="829"/>
      <c r="AF13" s="829"/>
      <c r="AG13" s="829"/>
      <c r="AH13" s="829"/>
      <c r="AI13" s="829"/>
      <c r="AJ13" s="829"/>
      <c r="AK13" s="829"/>
      <c r="AL13" s="829"/>
      <c r="AM13" s="826"/>
    </row>
    <row r="14" spans="1:39" ht="15" customHeight="1">
      <c r="A14" s="826"/>
      <c r="B14" s="826"/>
      <c r="C14" s="826"/>
      <c r="D14" s="826"/>
      <c r="E14" s="826"/>
      <c r="F14" s="826"/>
      <c r="G14" s="826"/>
      <c r="H14" s="826"/>
      <c r="I14" s="826"/>
      <c r="J14" s="826"/>
      <c r="K14" s="826"/>
      <c r="L14" s="1124" t="s">
        <v>374</v>
      </c>
      <c r="M14" s="1125" t="s">
        <v>230</v>
      </c>
      <c r="N14" s="1124" t="s">
        <v>143</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07" t="s">
        <v>323</v>
      </c>
    </row>
    <row r="15" spans="1:39" ht="50.1" customHeight="1">
      <c r="A15" s="826"/>
      <c r="B15" s="826"/>
      <c r="C15" s="826"/>
      <c r="D15" s="826"/>
      <c r="E15" s="826"/>
      <c r="F15" s="826"/>
      <c r="G15" s="826"/>
      <c r="H15" s="826"/>
      <c r="I15" s="826"/>
      <c r="J15" s="826"/>
      <c r="K15" s="826"/>
      <c r="L15" s="1128"/>
      <c r="M15" s="1128"/>
      <c r="N15" s="1128"/>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28"/>
    </row>
    <row r="16" spans="1:39" ht="11.4">
      <c r="A16" s="762" t="s">
        <v>18</v>
      </c>
      <c r="B16" s="826" t="s">
        <v>1235</v>
      </c>
      <c r="C16" s="826"/>
      <c r="D16" s="826"/>
      <c r="E16" s="826"/>
      <c r="F16" s="826"/>
      <c r="G16" s="826"/>
      <c r="H16" s="826"/>
      <c r="I16" s="826"/>
      <c r="J16" s="826"/>
      <c r="K16" s="826"/>
      <c r="L16" s="801" t="s">
        <v>2543</v>
      </c>
      <c r="M16" s="673"/>
      <c r="N16" s="673"/>
      <c r="O16" s="830">
        <v>0</v>
      </c>
      <c r="P16" s="830">
        <v>0</v>
      </c>
      <c r="Q16" s="830">
        <v>0</v>
      </c>
      <c r="R16" s="830">
        <v>0</v>
      </c>
      <c r="S16" s="830">
        <v>0</v>
      </c>
      <c r="T16" s="830">
        <v>0</v>
      </c>
      <c r="U16" s="830">
        <v>0</v>
      </c>
      <c r="V16" s="830">
        <v>0</v>
      </c>
      <c r="W16" s="830">
        <v>0</v>
      </c>
      <c r="X16" s="830">
        <v>0</v>
      </c>
      <c r="Y16" s="830">
        <v>0</v>
      </c>
      <c r="Z16" s="830">
        <v>0</v>
      </c>
      <c r="AA16" s="830">
        <v>0</v>
      </c>
      <c r="AB16" s="830">
        <v>0</v>
      </c>
      <c r="AC16" s="830">
        <v>0</v>
      </c>
      <c r="AD16" s="830">
        <v>0</v>
      </c>
      <c r="AE16" s="830">
        <v>0</v>
      </c>
      <c r="AF16" s="830">
        <v>0</v>
      </c>
      <c r="AG16" s="830">
        <v>0</v>
      </c>
      <c r="AH16" s="830">
        <v>0</v>
      </c>
      <c r="AI16" s="830">
        <v>0</v>
      </c>
      <c r="AJ16" s="830">
        <v>0</v>
      </c>
      <c r="AK16" s="830">
        <v>0</v>
      </c>
      <c r="AL16" s="830">
        <v>0</v>
      </c>
      <c r="AM16" s="831"/>
    </row>
    <row r="17" spans="1:39" ht="11.4">
      <c r="A17" s="785">
        <v>1</v>
      </c>
      <c r="B17" s="826"/>
      <c r="C17" s="826"/>
      <c r="D17" s="826"/>
      <c r="E17" s="826"/>
      <c r="F17" s="826"/>
      <c r="G17" s="826"/>
      <c r="H17" s="826"/>
      <c r="I17" s="826"/>
      <c r="J17" s="826"/>
      <c r="K17" s="826"/>
      <c r="L17" s="804">
        <v>1</v>
      </c>
      <c r="M17" s="832" t="s">
        <v>420</v>
      </c>
      <c r="N17" s="224" t="s">
        <v>370</v>
      </c>
      <c r="O17" s="805">
        <v>0</v>
      </c>
      <c r="P17" s="805">
        <v>0</v>
      </c>
      <c r="Q17" s="805">
        <v>0</v>
      </c>
      <c r="R17" s="805">
        <v>0</v>
      </c>
      <c r="S17" s="805">
        <v>0</v>
      </c>
      <c r="T17" s="805">
        <v>0</v>
      </c>
      <c r="U17" s="805">
        <v>0</v>
      </c>
      <c r="V17" s="805">
        <v>0</v>
      </c>
      <c r="W17" s="805">
        <v>0</v>
      </c>
      <c r="X17" s="805">
        <v>0</v>
      </c>
      <c r="Y17" s="805">
        <v>0</v>
      </c>
      <c r="Z17" s="805">
        <v>0</v>
      </c>
      <c r="AA17" s="805">
        <v>0</v>
      </c>
      <c r="AB17" s="805">
        <v>0</v>
      </c>
      <c r="AC17" s="805">
        <v>0</v>
      </c>
      <c r="AD17" s="805">
        <v>0</v>
      </c>
      <c r="AE17" s="805">
        <v>0</v>
      </c>
      <c r="AF17" s="805">
        <v>0</v>
      </c>
      <c r="AG17" s="805">
        <v>0</v>
      </c>
      <c r="AH17" s="805">
        <v>0</v>
      </c>
      <c r="AI17" s="805">
        <v>0</v>
      </c>
      <c r="AJ17" s="805">
        <v>0</v>
      </c>
      <c r="AK17" s="805">
        <v>0</v>
      </c>
      <c r="AL17" s="805">
        <v>0</v>
      </c>
      <c r="AM17" s="769"/>
    </row>
    <row r="18" spans="1:39" ht="0.15" customHeight="1">
      <c r="A18" s="785">
        <v>1</v>
      </c>
      <c r="B18" s="826"/>
      <c r="C18" s="826"/>
      <c r="D18" s="826"/>
      <c r="E18" s="826"/>
      <c r="F18" s="826"/>
      <c r="G18" s="826"/>
      <c r="H18" s="826"/>
      <c r="I18" s="826"/>
      <c r="J18" s="833" t="s">
        <v>1073</v>
      </c>
      <c r="K18" s="826"/>
      <c r="L18" s="804"/>
      <c r="M18" s="832"/>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85">
        <v>1</v>
      </c>
      <c r="B19" s="826"/>
      <c r="C19" s="826"/>
      <c r="D19" s="826"/>
      <c r="E19" s="826"/>
      <c r="F19" s="826"/>
      <c r="G19" s="826"/>
      <c r="H19" s="826"/>
      <c r="I19" s="826"/>
      <c r="J19" s="826"/>
      <c r="K19" s="826"/>
      <c r="L19" s="804">
        <v>2</v>
      </c>
      <c r="M19" s="832" t="s">
        <v>422</v>
      </c>
      <c r="N19" s="224" t="s">
        <v>370</v>
      </c>
      <c r="O19" s="805">
        <v>0</v>
      </c>
      <c r="P19" s="805">
        <v>0</v>
      </c>
      <c r="Q19" s="805">
        <v>0</v>
      </c>
      <c r="R19" s="805">
        <v>0</v>
      </c>
      <c r="S19" s="805">
        <v>0</v>
      </c>
      <c r="T19" s="805">
        <v>0</v>
      </c>
      <c r="U19" s="805">
        <v>0</v>
      </c>
      <c r="V19" s="805">
        <v>0</v>
      </c>
      <c r="W19" s="805">
        <v>0</v>
      </c>
      <c r="X19" s="805">
        <v>0</v>
      </c>
      <c r="Y19" s="805">
        <v>0</v>
      </c>
      <c r="Z19" s="805">
        <v>0</v>
      </c>
      <c r="AA19" s="805">
        <v>0</v>
      </c>
      <c r="AB19" s="805">
        <v>0</v>
      </c>
      <c r="AC19" s="805">
        <v>0</v>
      </c>
      <c r="AD19" s="805">
        <v>0</v>
      </c>
      <c r="AE19" s="805">
        <v>0</v>
      </c>
      <c r="AF19" s="805">
        <v>0</v>
      </c>
      <c r="AG19" s="805">
        <v>0</v>
      </c>
      <c r="AH19" s="805">
        <v>0</v>
      </c>
      <c r="AI19" s="805">
        <v>0</v>
      </c>
      <c r="AJ19" s="805">
        <v>0</v>
      </c>
      <c r="AK19" s="805">
        <v>0</v>
      </c>
      <c r="AL19" s="805">
        <v>0</v>
      </c>
      <c r="AM19" s="769"/>
    </row>
    <row r="20" spans="1:39" ht="0.15" customHeight="1">
      <c r="A20" s="785">
        <v>1</v>
      </c>
      <c r="B20" s="826"/>
      <c r="C20" s="826"/>
      <c r="D20" s="826"/>
      <c r="E20" s="826"/>
      <c r="F20" s="826"/>
      <c r="G20" s="826"/>
      <c r="H20" s="826"/>
      <c r="I20" s="826"/>
      <c r="J20" s="833" t="s">
        <v>1074</v>
      </c>
      <c r="K20" s="826"/>
      <c r="L20" s="804"/>
      <c r="M20" s="832"/>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85">
        <v>1</v>
      </c>
      <c r="B21" s="826"/>
      <c r="C21" s="826"/>
      <c r="D21" s="826"/>
      <c r="E21" s="826"/>
      <c r="F21" s="826"/>
      <c r="G21" s="826"/>
      <c r="H21" s="826"/>
      <c r="I21" s="826"/>
      <c r="J21" s="826"/>
      <c r="K21" s="826"/>
      <c r="L21" s="804">
        <v>3</v>
      </c>
      <c r="M21" s="832" t="s">
        <v>424</v>
      </c>
      <c r="N21" s="224" t="s">
        <v>370</v>
      </c>
      <c r="O21" s="805">
        <v>0</v>
      </c>
      <c r="P21" s="805">
        <v>0</v>
      </c>
      <c r="Q21" s="805">
        <v>0</v>
      </c>
      <c r="R21" s="805">
        <v>0</v>
      </c>
      <c r="S21" s="805">
        <v>0</v>
      </c>
      <c r="T21" s="805">
        <v>0</v>
      </c>
      <c r="U21" s="805">
        <v>0</v>
      </c>
      <c r="V21" s="805">
        <v>0</v>
      </c>
      <c r="W21" s="805">
        <v>0</v>
      </c>
      <c r="X21" s="805">
        <v>0</v>
      </c>
      <c r="Y21" s="805">
        <v>0</v>
      </c>
      <c r="Z21" s="805">
        <v>0</v>
      </c>
      <c r="AA21" s="805">
        <v>0</v>
      </c>
      <c r="AB21" s="805">
        <v>0</v>
      </c>
      <c r="AC21" s="805">
        <v>0</v>
      </c>
      <c r="AD21" s="805">
        <v>0</v>
      </c>
      <c r="AE21" s="805">
        <v>0</v>
      </c>
      <c r="AF21" s="805">
        <v>0</v>
      </c>
      <c r="AG21" s="805">
        <v>0</v>
      </c>
      <c r="AH21" s="805">
        <v>0</v>
      </c>
      <c r="AI21" s="805">
        <v>0</v>
      </c>
      <c r="AJ21" s="805">
        <v>0</v>
      </c>
      <c r="AK21" s="805">
        <v>0</v>
      </c>
      <c r="AL21" s="805">
        <v>0</v>
      </c>
      <c r="AM21" s="769"/>
    </row>
    <row r="22" spans="1:39" ht="0.15" customHeight="1">
      <c r="A22" s="785">
        <v>1</v>
      </c>
      <c r="B22" s="826"/>
      <c r="C22" s="826"/>
      <c r="D22" s="826"/>
      <c r="E22" s="826"/>
      <c r="F22" s="826"/>
      <c r="G22" s="826"/>
      <c r="H22" s="826"/>
      <c r="I22" s="826"/>
      <c r="J22" s="833" t="s">
        <v>1075</v>
      </c>
      <c r="K22" s="826"/>
      <c r="L22" s="804"/>
      <c r="M22" s="832"/>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85">
        <v>1</v>
      </c>
      <c r="B23" s="826"/>
      <c r="C23" s="826"/>
      <c r="D23" s="826"/>
      <c r="E23" s="826"/>
      <c r="F23" s="826"/>
      <c r="G23" s="826"/>
      <c r="H23" s="826"/>
      <c r="I23" s="826"/>
      <c r="J23" s="826"/>
      <c r="K23" s="826"/>
      <c r="L23" s="804">
        <v>4</v>
      </c>
      <c r="M23" s="832" t="s">
        <v>425</v>
      </c>
      <c r="N23" s="224" t="s">
        <v>370</v>
      </c>
      <c r="O23" s="805">
        <v>0</v>
      </c>
      <c r="P23" s="805">
        <v>0</v>
      </c>
      <c r="Q23" s="805">
        <v>0</v>
      </c>
      <c r="R23" s="805">
        <v>0</v>
      </c>
      <c r="S23" s="805">
        <v>0</v>
      </c>
      <c r="T23" s="805">
        <v>0</v>
      </c>
      <c r="U23" s="805">
        <v>0</v>
      </c>
      <c r="V23" s="805">
        <v>0</v>
      </c>
      <c r="W23" s="805">
        <v>0</v>
      </c>
      <c r="X23" s="805">
        <v>0</v>
      </c>
      <c r="Y23" s="805">
        <v>0</v>
      </c>
      <c r="Z23" s="805">
        <v>0</v>
      </c>
      <c r="AA23" s="805">
        <v>0</v>
      </c>
      <c r="AB23" s="805">
        <v>0</v>
      </c>
      <c r="AC23" s="805">
        <v>0</v>
      </c>
      <c r="AD23" s="805">
        <v>0</v>
      </c>
      <c r="AE23" s="805">
        <v>0</v>
      </c>
      <c r="AF23" s="805">
        <v>0</v>
      </c>
      <c r="AG23" s="805">
        <v>0</v>
      </c>
      <c r="AH23" s="805">
        <v>0</v>
      </c>
      <c r="AI23" s="805">
        <v>0</v>
      </c>
      <c r="AJ23" s="805">
        <v>0</v>
      </c>
      <c r="AK23" s="805">
        <v>0</v>
      </c>
      <c r="AL23" s="805">
        <v>0</v>
      </c>
      <c r="AM23" s="769"/>
    </row>
    <row r="24" spans="1:39" ht="0.15" customHeight="1">
      <c r="A24" s="785">
        <v>1</v>
      </c>
      <c r="B24" s="826"/>
      <c r="C24" s="826"/>
      <c r="D24" s="826"/>
      <c r="E24" s="826"/>
      <c r="F24" s="826"/>
      <c r="G24" s="826"/>
      <c r="H24" s="826"/>
      <c r="I24" s="826"/>
      <c r="J24" s="833" t="s">
        <v>1076</v>
      </c>
      <c r="K24" s="826"/>
      <c r="L24" s="804"/>
      <c r="M24" s="832"/>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85">
        <v>1</v>
      </c>
      <c r="B25" s="826"/>
      <c r="C25" s="826"/>
      <c r="D25" s="826"/>
      <c r="E25" s="826"/>
      <c r="F25" s="826"/>
      <c r="G25" s="826"/>
      <c r="H25" s="826"/>
      <c r="I25" s="826"/>
      <c r="J25" s="826"/>
      <c r="K25" s="826"/>
      <c r="L25" s="804">
        <v>5</v>
      </c>
      <c r="M25" s="832" t="s">
        <v>1328</v>
      </c>
      <c r="N25" s="224" t="s">
        <v>370</v>
      </c>
      <c r="O25" s="805">
        <v>0</v>
      </c>
      <c r="P25" s="805">
        <v>0</v>
      </c>
      <c r="Q25" s="805">
        <v>0</v>
      </c>
      <c r="R25" s="805">
        <v>0</v>
      </c>
      <c r="S25" s="805">
        <v>0</v>
      </c>
      <c r="T25" s="805">
        <v>0</v>
      </c>
      <c r="U25" s="805">
        <v>0</v>
      </c>
      <c r="V25" s="805">
        <v>0</v>
      </c>
      <c r="W25" s="805">
        <v>0</v>
      </c>
      <c r="X25" s="805">
        <v>0</v>
      </c>
      <c r="Y25" s="805">
        <v>0</v>
      </c>
      <c r="Z25" s="805">
        <v>0</v>
      </c>
      <c r="AA25" s="805">
        <v>0</v>
      </c>
      <c r="AB25" s="805">
        <v>0</v>
      </c>
      <c r="AC25" s="805">
        <v>0</v>
      </c>
      <c r="AD25" s="805">
        <v>0</v>
      </c>
      <c r="AE25" s="805">
        <v>0</v>
      </c>
      <c r="AF25" s="805">
        <v>0</v>
      </c>
      <c r="AG25" s="805">
        <v>0</v>
      </c>
      <c r="AH25" s="805">
        <v>0</v>
      </c>
      <c r="AI25" s="805">
        <v>0</v>
      </c>
      <c r="AJ25" s="805">
        <v>0</v>
      </c>
      <c r="AK25" s="805">
        <v>0</v>
      </c>
      <c r="AL25" s="805">
        <v>0</v>
      </c>
      <c r="AM25" s="769"/>
    </row>
    <row r="26" spans="1:39" ht="0.15" customHeight="1">
      <c r="A26" s="785">
        <v>1</v>
      </c>
      <c r="B26" s="826"/>
      <c r="C26" s="826"/>
      <c r="D26" s="826"/>
      <c r="E26" s="826"/>
      <c r="F26" s="826"/>
      <c r="G26" s="826"/>
      <c r="H26" s="826"/>
      <c r="I26" s="826"/>
      <c r="J26" s="833" t="s">
        <v>1349</v>
      </c>
      <c r="K26" s="826"/>
      <c r="L26" s="804"/>
      <c r="M26" s="832"/>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85">
        <v>1</v>
      </c>
      <c r="B27" s="827"/>
      <c r="C27" s="827"/>
      <c r="D27" s="827"/>
      <c r="E27" s="827"/>
      <c r="F27" s="827"/>
      <c r="G27" s="827"/>
      <c r="H27" s="827"/>
      <c r="I27" s="827"/>
      <c r="J27" s="827"/>
      <c r="K27" s="827"/>
      <c r="L27" s="804">
        <v>6</v>
      </c>
      <c r="M27" s="832" t="s">
        <v>426</v>
      </c>
      <c r="N27" s="224" t="s">
        <v>370</v>
      </c>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769"/>
    </row>
    <row r="28" spans="1:39" s="99" customFormat="1" ht="11.4">
      <c r="A28" s="785">
        <v>1</v>
      </c>
      <c r="B28" s="827"/>
      <c r="C28" s="827"/>
      <c r="D28" s="827"/>
      <c r="E28" s="827"/>
      <c r="F28" s="827"/>
      <c r="G28" s="827"/>
      <c r="H28" s="827"/>
      <c r="I28" s="827"/>
      <c r="J28" s="827"/>
      <c r="K28" s="827"/>
      <c r="L28" s="804">
        <v>7</v>
      </c>
      <c r="M28" s="832" t="s">
        <v>427</v>
      </c>
      <c r="N28" s="224" t="s">
        <v>370</v>
      </c>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769"/>
    </row>
    <row r="29" spans="1:39" s="99" customFormat="1" ht="11.4">
      <c r="A29" s="785">
        <v>1</v>
      </c>
      <c r="B29" s="827"/>
      <c r="C29" s="827"/>
      <c r="D29" s="827"/>
      <c r="E29" s="827"/>
      <c r="F29" s="827"/>
      <c r="G29" s="827"/>
      <c r="H29" s="827"/>
      <c r="I29" s="827"/>
      <c r="J29" s="827"/>
      <c r="K29" s="827"/>
      <c r="L29" s="804">
        <v>8</v>
      </c>
      <c r="M29" s="832" t="s">
        <v>428</v>
      </c>
      <c r="N29" s="224" t="s">
        <v>370</v>
      </c>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769"/>
    </row>
    <row r="30" spans="1:39" ht="11.4">
      <c r="A30" s="826"/>
      <c r="B30" s="826"/>
      <c r="C30" s="826"/>
      <c r="D30" s="826"/>
      <c r="E30" s="826"/>
      <c r="F30" s="826"/>
      <c r="G30" s="826"/>
      <c r="H30" s="826"/>
      <c r="I30" s="826"/>
      <c r="J30" s="826"/>
      <c r="K30" s="826"/>
      <c r="L30" s="798"/>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7"/>
      <c r="AM30" s="797"/>
    </row>
    <row r="31" spans="1:39" s="88" customFormat="1" ht="15" customHeight="1">
      <c r="A31" s="757"/>
      <c r="B31" s="757"/>
      <c r="C31" s="757"/>
      <c r="D31" s="757"/>
      <c r="E31" s="757"/>
      <c r="F31" s="757"/>
      <c r="G31" s="757"/>
      <c r="H31" s="757"/>
      <c r="I31" s="757"/>
      <c r="J31" s="757"/>
      <c r="K31" s="757"/>
      <c r="L31" s="1116" t="s">
        <v>1402</v>
      </c>
      <c r="M31" s="1116"/>
      <c r="N31" s="1116"/>
      <c r="O31" s="1116"/>
      <c r="P31" s="1116"/>
      <c r="Q31" s="1116"/>
      <c r="R31" s="1116"/>
      <c r="S31" s="1117"/>
      <c r="T31" s="1117"/>
      <c r="U31" s="1117"/>
      <c r="V31" s="1117"/>
      <c r="W31" s="1117"/>
      <c r="X31" s="1117"/>
      <c r="Y31" s="1117"/>
      <c r="Z31" s="1117"/>
      <c r="AA31" s="1117"/>
      <c r="AB31" s="1117"/>
      <c r="AC31" s="1117"/>
      <c r="AD31" s="1117"/>
      <c r="AE31" s="1117"/>
      <c r="AF31" s="1117"/>
      <c r="AG31" s="1117"/>
      <c r="AH31" s="1117"/>
      <c r="AI31" s="1117"/>
      <c r="AJ31" s="1117"/>
      <c r="AK31" s="1117"/>
      <c r="AL31" s="1117"/>
      <c r="AM31" s="1117"/>
    </row>
    <row r="32" spans="1:39" s="88" customFormat="1" ht="15" customHeight="1">
      <c r="A32" s="757"/>
      <c r="B32" s="757"/>
      <c r="C32" s="757"/>
      <c r="D32" s="757"/>
      <c r="E32" s="757"/>
      <c r="F32" s="757"/>
      <c r="G32" s="757"/>
      <c r="H32" s="757"/>
      <c r="I32" s="757"/>
      <c r="J32" s="757"/>
      <c r="K32" s="650"/>
      <c r="L32" s="1118"/>
      <c r="M32" s="1118"/>
      <c r="N32" s="1118"/>
      <c r="O32" s="1118"/>
      <c r="P32" s="1118"/>
      <c r="Q32" s="1118"/>
      <c r="R32" s="1118"/>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row>
    <row r="33" spans="1:39">
      <c r="A33" s="826"/>
      <c r="B33" s="826"/>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row>
    <row r="34" spans="1:39">
      <c r="A34" s="826"/>
      <c r="B34" s="826"/>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row>
    <row r="35" spans="1:39">
      <c r="A35" s="826"/>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row>
    <row r="36" spans="1:39">
      <c r="A36" s="826"/>
      <c r="B36" s="826"/>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row>
    <row r="37" spans="1:39">
      <c r="A37" s="826"/>
      <c r="B37" s="826"/>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row>
    <row r="38" spans="1:39">
      <c r="A38" s="826"/>
      <c r="B38" s="826"/>
      <c r="C38" s="826"/>
      <c r="D38" s="826"/>
      <c r="E38" s="826"/>
      <c r="F38" s="826"/>
      <c r="G38" s="826"/>
      <c r="H38" s="826"/>
      <c r="I38" s="826"/>
      <c r="J38" s="826"/>
      <c r="K38" s="826"/>
      <c r="L38" s="826"/>
      <c r="M38" s="835"/>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row>
    <row r="39" spans="1:39">
      <c r="A39" s="826"/>
      <c r="B39" s="826"/>
      <c r="C39" s="826"/>
      <c r="D39" s="826"/>
      <c r="E39" s="826"/>
      <c r="F39" s="826"/>
      <c r="G39" s="826"/>
      <c r="H39" s="826"/>
      <c r="I39" s="826"/>
      <c r="J39" s="826"/>
      <c r="K39" s="826"/>
      <c r="L39" s="826"/>
      <c r="M39" s="83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row>
    <row r="40" spans="1:39">
      <c r="A40" s="826"/>
      <c r="B40" s="826"/>
      <c r="C40" s="826"/>
      <c r="D40" s="826"/>
      <c r="E40" s="826"/>
      <c r="F40" s="826"/>
      <c r="G40" s="826"/>
      <c r="H40" s="826"/>
      <c r="I40" s="826"/>
      <c r="J40" s="826"/>
      <c r="K40" s="826"/>
      <c r="L40" s="826"/>
      <c r="M40" s="83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row>
    <row r="41" spans="1:39">
      <c r="A41" s="826"/>
      <c r="B41" s="826"/>
      <c r="C41" s="826"/>
      <c r="D41" s="826"/>
      <c r="E41" s="826"/>
      <c r="F41" s="826"/>
      <c r="G41" s="826"/>
      <c r="H41" s="826"/>
      <c r="I41" s="826"/>
      <c r="J41" s="826"/>
      <c r="K41" s="826"/>
      <c r="L41" s="826"/>
      <c r="M41" s="83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row>
    <row r="42" spans="1:39">
      <c r="A42" s="826"/>
      <c r="B42" s="826"/>
      <c r="C42" s="826"/>
      <c r="D42" s="826"/>
      <c r="E42" s="826"/>
      <c r="F42" s="826"/>
      <c r="G42" s="826"/>
      <c r="H42" s="826"/>
      <c r="I42" s="826"/>
      <c r="J42" s="826"/>
      <c r="K42" s="826"/>
      <c r="L42" s="826"/>
      <c r="M42" s="83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row>
    <row r="43" spans="1:39">
      <c r="A43" s="826"/>
      <c r="B43" s="826"/>
      <c r="C43" s="826"/>
      <c r="D43" s="826"/>
      <c r="E43" s="826"/>
      <c r="F43" s="826"/>
      <c r="G43" s="826"/>
      <c r="H43" s="826"/>
      <c r="I43" s="826"/>
      <c r="J43" s="826"/>
      <c r="K43" s="826"/>
      <c r="L43" s="826"/>
      <c r="M43" s="83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row>
    <row r="44" spans="1:39">
      <c r="A44" s="826"/>
      <c r="B44" s="826"/>
      <c r="C44" s="826"/>
      <c r="D44" s="826"/>
      <c r="E44" s="826"/>
      <c r="F44" s="826"/>
      <c r="G44" s="826"/>
      <c r="H44" s="826"/>
      <c r="I44" s="826"/>
      <c r="J44" s="826"/>
      <c r="K44" s="826"/>
      <c r="L44" s="826"/>
      <c r="M44" s="83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row>
    <row r="45" spans="1:39">
      <c r="A45" s="826"/>
      <c r="B45" s="826"/>
      <c r="C45" s="826"/>
      <c r="D45" s="826"/>
      <c r="E45" s="826"/>
      <c r="F45" s="826"/>
      <c r="G45" s="826"/>
      <c r="H45" s="826"/>
      <c r="I45" s="826"/>
      <c r="J45" s="826"/>
      <c r="K45" s="826"/>
      <c r="L45" s="826"/>
      <c r="M45" s="83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row>
    <row r="46" spans="1:39">
      <c r="A46" s="826"/>
      <c r="B46" s="826"/>
      <c r="C46" s="826"/>
      <c r="D46" s="826"/>
      <c r="E46" s="826"/>
      <c r="F46" s="826"/>
      <c r="G46" s="826"/>
      <c r="H46" s="826"/>
      <c r="I46" s="826"/>
      <c r="J46" s="826"/>
      <c r="K46" s="826"/>
      <c r="L46" s="826"/>
      <c r="M46" s="83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row>
    <row r="47" spans="1:39">
      <c r="A47" s="826"/>
      <c r="B47" s="826"/>
      <c r="C47" s="826"/>
      <c r="D47" s="826"/>
      <c r="E47" s="826"/>
      <c r="F47" s="826"/>
      <c r="G47" s="826"/>
      <c r="H47" s="826"/>
      <c r="I47" s="826"/>
      <c r="J47" s="826"/>
      <c r="K47" s="826"/>
      <c r="L47" s="826"/>
      <c r="M47" s="836"/>
      <c r="N47" s="826"/>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S28" sqref="S28"/>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3"/>
      <c r="B1" s="813"/>
      <c r="C1" s="813"/>
      <c r="D1" s="813"/>
      <c r="E1" s="813"/>
      <c r="F1" s="813"/>
      <c r="G1" s="813"/>
      <c r="H1" s="813"/>
      <c r="I1" s="813"/>
      <c r="J1" s="813"/>
      <c r="K1" s="813"/>
      <c r="L1" s="813"/>
      <c r="M1" s="813"/>
      <c r="N1" s="813"/>
      <c r="O1" s="813"/>
      <c r="P1" s="813"/>
      <c r="Q1" s="813"/>
      <c r="R1" s="813"/>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13"/>
    </row>
    <row r="2" spans="1:39" hidden="1">
      <c r="A2" s="813"/>
      <c r="B2" s="813"/>
      <c r="C2" s="813"/>
      <c r="D2" s="813"/>
      <c r="E2" s="813"/>
      <c r="F2" s="813"/>
      <c r="G2" s="813"/>
      <c r="H2" s="813"/>
      <c r="I2" s="813"/>
      <c r="J2" s="813"/>
      <c r="K2" s="813"/>
      <c r="L2" s="813"/>
      <c r="M2" s="813"/>
      <c r="N2" s="813"/>
      <c r="O2" s="813"/>
      <c r="P2" s="813"/>
      <c r="Q2" s="813"/>
      <c r="R2" s="813"/>
      <c r="S2" s="757"/>
      <c r="T2" s="757"/>
      <c r="U2" s="757"/>
      <c r="V2" s="757"/>
      <c r="W2" s="757"/>
      <c r="X2" s="757"/>
      <c r="Y2" s="757"/>
      <c r="Z2" s="757"/>
      <c r="AA2" s="757"/>
      <c r="AB2" s="757"/>
      <c r="AC2" s="757"/>
      <c r="AD2" s="757"/>
      <c r="AE2" s="757"/>
      <c r="AF2" s="757"/>
      <c r="AG2" s="757"/>
      <c r="AH2" s="757"/>
      <c r="AI2" s="757"/>
      <c r="AJ2" s="757"/>
      <c r="AK2" s="757"/>
      <c r="AL2" s="757"/>
      <c r="AM2" s="813"/>
    </row>
    <row r="3" spans="1:39" hidden="1">
      <c r="A3" s="813"/>
      <c r="B3" s="813"/>
      <c r="C3" s="813"/>
      <c r="D3" s="813"/>
      <c r="E3" s="813"/>
      <c r="F3" s="813"/>
      <c r="G3" s="813"/>
      <c r="H3" s="813"/>
      <c r="I3" s="813"/>
      <c r="J3" s="813"/>
      <c r="K3" s="813"/>
      <c r="L3" s="813"/>
      <c r="M3" s="813"/>
      <c r="N3" s="813"/>
      <c r="O3" s="813"/>
      <c r="P3" s="813"/>
      <c r="Q3" s="813"/>
      <c r="R3" s="813"/>
      <c r="S3" s="757"/>
      <c r="T3" s="757"/>
      <c r="U3" s="757"/>
      <c r="V3" s="757"/>
      <c r="W3" s="757"/>
      <c r="X3" s="757"/>
      <c r="Y3" s="757"/>
      <c r="Z3" s="757"/>
      <c r="AA3" s="757"/>
      <c r="AB3" s="757"/>
      <c r="AC3" s="757"/>
      <c r="AD3" s="757"/>
      <c r="AE3" s="757"/>
      <c r="AF3" s="757"/>
      <c r="AG3" s="757"/>
      <c r="AH3" s="757"/>
      <c r="AI3" s="757"/>
      <c r="AJ3" s="757"/>
      <c r="AK3" s="757"/>
      <c r="AL3" s="757"/>
      <c r="AM3" s="813"/>
    </row>
    <row r="4" spans="1:39" hidden="1">
      <c r="A4" s="813"/>
      <c r="B4" s="813"/>
      <c r="C4" s="813"/>
      <c r="D4" s="813"/>
      <c r="E4" s="813"/>
      <c r="F4" s="813"/>
      <c r="G4" s="813"/>
      <c r="H4" s="813"/>
      <c r="I4" s="813"/>
      <c r="J4" s="813"/>
      <c r="K4" s="813"/>
      <c r="L4" s="813"/>
      <c r="M4" s="813"/>
      <c r="N4" s="813"/>
      <c r="O4" s="813"/>
      <c r="P4" s="813"/>
      <c r="Q4" s="813"/>
      <c r="R4" s="813"/>
      <c r="S4" s="757"/>
      <c r="T4" s="757"/>
      <c r="U4" s="757"/>
      <c r="V4" s="757"/>
      <c r="W4" s="757"/>
      <c r="X4" s="757"/>
      <c r="Y4" s="757"/>
      <c r="Z4" s="757"/>
      <c r="AA4" s="757"/>
      <c r="AB4" s="757"/>
      <c r="AC4" s="757"/>
      <c r="AD4" s="757"/>
      <c r="AE4" s="757"/>
      <c r="AF4" s="757"/>
      <c r="AG4" s="757"/>
      <c r="AH4" s="757"/>
      <c r="AI4" s="757"/>
      <c r="AJ4" s="757"/>
      <c r="AK4" s="757"/>
      <c r="AL4" s="757"/>
      <c r="AM4" s="813"/>
    </row>
    <row r="5" spans="1:39" hidden="1">
      <c r="A5" s="813"/>
      <c r="B5" s="813"/>
      <c r="C5" s="813"/>
      <c r="D5" s="813"/>
      <c r="E5" s="813"/>
      <c r="F5" s="813"/>
      <c r="G5" s="813"/>
      <c r="H5" s="813"/>
      <c r="I5" s="813"/>
      <c r="J5" s="813"/>
      <c r="K5" s="813"/>
      <c r="L5" s="813"/>
      <c r="M5" s="813"/>
      <c r="N5" s="813"/>
      <c r="O5" s="813"/>
      <c r="P5" s="813"/>
      <c r="Q5" s="813"/>
      <c r="R5" s="813"/>
      <c r="S5" s="757"/>
      <c r="T5" s="757"/>
      <c r="U5" s="757"/>
      <c r="V5" s="757"/>
      <c r="W5" s="757"/>
      <c r="X5" s="757"/>
      <c r="Y5" s="757"/>
      <c r="Z5" s="757"/>
      <c r="AA5" s="757"/>
      <c r="AB5" s="757"/>
      <c r="AC5" s="757"/>
      <c r="AD5" s="757"/>
      <c r="AE5" s="757"/>
      <c r="AF5" s="757"/>
      <c r="AG5" s="757"/>
      <c r="AH5" s="757"/>
      <c r="AI5" s="757"/>
      <c r="AJ5" s="757"/>
      <c r="AK5" s="757"/>
      <c r="AL5" s="757"/>
      <c r="AM5" s="813"/>
    </row>
    <row r="6" spans="1:39" hidden="1">
      <c r="A6" s="813"/>
      <c r="B6" s="813"/>
      <c r="C6" s="813"/>
      <c r="D6" s="813"/>
      <c r="E6" s="813"/>
      <c r="F6" s="813"/>
      <c r="G6" s="813"/>
      <c r="H6" s="813"/>
      <c r="I6" s="813"/>
      <c r="J6" s="813"/>
      <c r="K6" s="813"/>
      <c r="L6" s="813"/>
      <c r="M6" s="813"/>
      <c r="N6" s="813"/>
      <c r="O6" s="813"/>
      <c r="P6" s="813"/>
      <c r="Q6" s="813"/>
      <c r="R6" s="813"/>
      <c r="S6" s="757"/>
      <c r="T6" s="757"/>
      <c r="U6" s="757"/>
      <c r="V6" s="757"/>
      <c r="W6" s="757"/>
      <c r="X6" s="757"/>
      <c r="Y6" s="757"/>
      <c r="Z6" s="757"/>
      <c r="AA6" s="757"/>
      <c r="AB6" s="757"/>
      <c r="AC6" s="757"/>
      <c r="AD6" s="757"/>
      <c r="AE6" s="757"/>
      <c r="AF6" s="757"/>
      <c r="AG6" s="757"/>
      <c r="AH6" s="757"/>
      <c r="AI6" s="757"/>
      <c r="AJ6" s="757"/>
      <c r="AK6" s="757"/>
      <c r="AL6" s="757"/>
      <c r="AM6" s="813"/>
    </row>
    <row r="7" spans="1:39" hidden="1">
      <c r="A7" s="813"/>
      <c r="B7" s="813"/>
      <c r="C7" s="813"/>
      <c r="D7" s="813"/>
      <c r="E7" s="813"/>
      <c r="F7" s="813"/>
      <c r="G7" s="813"/>
      <c r="H7" s="813"/>
      <c r="I7" s="813"/>
      <c r="J7" s="813"/>
      <c r="K7" s="813"/>
      <c r="L7" s="813"/>
      <c r="M7" s="813"/>
      <c r="N7" s="813"/>
      <c r="O7" s="813"/>
      <c r="P7" s="813"/>
      <c r="Q7" s="813"/>
      <c r="R7" s="813"/>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13"/>
    </row>
    <row r="8" spans="1:39" hidden="1">
      <c r="A8" s="813"/>
      <c r="B8" s="813"/>
      <c r="C8" s="813"/>
      <c r="D8" s="813"/>
      <c r="E8" s="813"/>
      <c r="F8" s="813"/>
      <c r="G8" s="813"/>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row>
    <row r="9" spans="1:39" hidden="1">
      <c r="A9" s="813"/>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row>
    <row r="10" spans="1:39" hidden="1">
      <c r="A10" s="813"/>
      <c r="B10" s="813"/>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row>
    <row r="11" spans="1:39" ht="15" hidden="1" customHeight="1">
      <c r="A11" s="813"/>
      <c r="B11" s="813"/>
      <c r="C11" s="813"/>
      <c r="D11" s="813"/>
      <c r="E11" s="813"/>
      <c r="F11" s="813"/>
      <c r="G11" s="813"/>
      <c r="H11" s="813"/>
      <c r="I11" s="813"/>
      <c r="J11" s="813"/>
      <c r="K11" s="813"/>
      <c r="L11" s="813"/>
      <c r="M11" s="815"/>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row>
    <row r="12" spans="1:39" ht="20.100000000000001" customHeight="1">
      <c r="A12" s="813"/>
      <c r="B12" s="813"/>
      <c r="C12" s="813"/>
      <c r="D12" s="813"/>
      <c r="E12" s="813"/>
      <c r="F12" s="813"/>
      <c r="G12" s="813"/>
      <c r="H12" s="813"/>
      <c r="I12" s="813"/>
      <c r="J12" s="813"/>
      <c r="K12" s="813"/>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3"/>
      <c r="B13" s="813"/>
      <c r="C13" s="813"/>
      <c r="D13" s="813"/>
      <c r="E13" s="813"/>
      <c r="F13" s="813"/>
      <c r="G13" s="813"/>
      <c r="H13" s="813"/>
      <c r="I13" s="813"/>
      <c r="J13" s="813"/>
      <c r="K13" s="813"/>
      <c r="L13" s="813"/>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3"/>
      <c r="AM13" s="813"/>
    </row>
    <row r="14" spans="1:39" s="82" customFormat="1" ht="15" customHeight="1">
      <c r="A14" s="750"/>
      <c r="B14" s="750"/>
      <c r="C14" s="750"/>
      <c r="D14" s="750"/>
      <c r="E14" s="750"/>
      <c r="F14" s="750"/>
      <c r="G14" s="750"/>
      <c r="H14" s="750"/>
      <c r="I14" s="750"/>
      <c r="J14" s="750"/>
      <c r="K14" s="750"/>
      <c r="L14" s="1116" t="s">
        <v>16</v>
      </c>
      <c r="M14" s="1116" t="s">
        <v>121</v>
      </c>
      <c r="N14" s="1116" t="s">
        <v>285</v>
      </c>
      <c r="O14" s="759" t="s">
        <v>2565</v>
      </c>
      <c r="P14" s="759" t="s">
        <v>2565</v>
      </c>
      <c r="Q14" s="759" t="s">
        <v>2565</v>
      </c>
      <c r="R14" s="760" t="s">
        <v>2566</v>
      </c>
      <c r="S14" s="723" t="s">
        <v>2567</v>
      </c>
      <c r="T14" s="723" t="s">
        <v>2596</v>
      </c>
      <c r="U14" s="723" t="s">
        <v>2597</v>
      </c>
      <c r="V14" s="723" t="s">
        <v>2598</v>
      </c>
      <c r="W14" s="723" t="s">
        <v>2599</v>
      </c>
      <c r="X14" s="723" t="s">
        <v>2600</v>
      </c>
      <c r="Y14" s="723" t="s">
        <v>2601</v>
      </c>
      <c r="Z14" s="723" t="s">
        <v>2602</v>
      </c>
      <c r="AA14" s="723" t="s">
        <v>2603</v>
      </c>
      <c r="AB14" s="723" t="s">
        <v>2604</v>
      </c>
      <c r="AC14" s="723" t="s">
        <v>2567</v>
      </c>
      <c r="AD14" s="723" t="s">
        <v>2596</v>
      </c>
      <c r="AE14" s="723" t="s">
        <v>2597</v>
      </c>
      <c r="AF14" s="723" t="s">
        <v>2598</v>
      </c>
      <c r="AG14" s="723" t="s">
        <v>2599</v>
      </c>
      <c r="AH14" s="723" t="s">
        <v>2600</v>
      </c>
      <c r="AI14" s="723" t="s">
        <v>2601</v>
      </c>
      <c r="AJ14" s="723" t="s">
        <v>2602</v>
      </c>
      <c r="AK14" s="723" t="s">
        <v>2603</v>
      </c>
      <c r="AL14" s="723" t="s">
        <v>2604</v>
      </c>
      <c r="AM14" s="1107" t="s">
        <v>323</v>
      </c>
    </row>
    <row r="15" spans="1:39" s="82" customFormat="1" ht="50.1" customHeight="1">
      <c r="A15" s="750"/>
      <c r="B15" s="750"/>
      <c r="C15" s="750"/>
      <c r="D15" s="750"/>
      <c r="E15" s="750"/>
      <c r="F15" s="750"/>
      <c r="G15" s="750"/>
      <c r="H15" s="750"/>
      <c r="I15" s="750"/>
      <c r="J15" s="750"/>
      <c r="K15" s="750"/>
      <c r="L15" s="1116"/>
      <c r="M15" s="1116"/>
      <c r="N15" s="1116"/>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07"/>
    </row>
    <row r="16" spans="1:39" s="82" customFormat="1">
      <c r="A16" s="762" t="s">
        <v>18</v>
      </c>
      <c r="B16" s="750"/>
      <c r="C16" s="750"/>
      <c r="D16" s="750"/>
      <c r="E16" s="750"/>
      <c r="F16" s="750"/>
      <c r="G16" s="750"/>
      <c r="H16" s="750"/>
      <c r="I16" s="750"/>
      <c r="J16" s="750"/>
      <c r="K16" s="750"/>
      <c r="L16" s="801" t="s">
        <v>2543</v>
      </c>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row>
    <row r="17" spans="1:39" s="82" customFormat="1" ht="22.8">
      <c r="A17" s="785">
        <v>1</v>
      </c>
      <c r="B17" s="750"/>
      <c r="C17" s="750"/>
      <c r="D17" s="750"/>
      <c r="E17" s="750"/>
      <c r="F17" s="750"/>
      <c r="G17" s="750"/>
      <c r="H17" s="750"/>
      <c r="I17" s="750"/>
      <c r="J17" s="750"/>
      <c r="K17" s="750"/>
      <c r="L17" s="837">
        <v>0</v>
      </c>
      <c r="M17" s="838" t="s">
        <v>429</v>
      </c>
      <c r="N17" s="229" t="s">
        <v>370</v>
      </c>
      <c r="O17" s="839">
        <v>263.59000000000003</v>
      </c>
      <c r="P17" s="839">
        <v>124.75</v>
      </c>
      <c r="Q17" s="839">
        <v>124.75</v>
      </c>
      <c r="R17" s="839">
        <v>511.27</v>
      </c>
      <c r="S17" s="839">
        <v>154.41000000000003</v>
      </c>
      <c r="T17" s="839">
        <v>0</v>
      </c>
      <c r="U17" s="839">
        <v>0</v>
      </c>
      <c r="V17" s="839">
        <v>0</v>
      </c>
      <c r="W17" s="839">
        <v>0</v>
      </c>
      <c r="X17" s="839">
        <v>0</v>
      </c>
      <c r="Y17" s="839">
        <v>0</v>
      </c>
      <c r="Z17" s="839">
        <v>0</v>
      </c>
      <c r="AA17" s="839">
        <v>0</v>
      </c>
      <c r="AB17" s="839">
        <v>0</v>
      </c>
      <c r="AC17" s="839">
        <v>147.48000000000002</v>
      </c>
      <c r="AD17" s="839">
        <v>0</v>
      </c>
      <c r="AE17" s="839">
        <v>0</v>
      </c>
      <c r="AF17" s="839">
        <v>0</v>
      </c>
      <c r="AG17" s="839">
        <v>0</v>
      </c>
      <c r="AH17" s="839">
        <v>0</v>
      </c>
      <c r="AI17" s="839">
        <v>0</v>
      </c>
      <c r="AJ17" s="839">
        <v>0</v>
      </c>
      <c r="AK17" s="839">
        <v>0</v>
      </c>
      <c r="AL17" s="839">
        <v>0</v>
      </c>
      <c r="AM17" s="769"/>
    </row>
    <row r="18" spans="1:39" s="82" customFormat="1">
      <c r="A18" s="785">
        <v>1</v>
      </c>
      <c r="B18" s="750"/>
      <c r="C18" s="750"/>
      <c r="D18" s="750"/>
      <c r="E18" s="750"/>
      <c r="F18" s="750"/>
      <c r="G18" s="750"/>
      <c r="H18" s="750"/>
      <c r="I18" s="750"/>
      <c r="J18" s="750"/>
      <c r="K18" s="750"/>
      <c r="L18" s="821" t="s">
        <v>18</v>
      </c>
      <c r="M18" s="840" t="s">
        <v>430</v>
      </c>
      <c r="N18" s="232" t="s">
        <v>370</v>
      </c>
      <c r="O18" s="841"/>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769"/>
    </row>
    <row r="19" spans="1:39" s="82" customFormat="1">
      <c r="A19" s="785">
        <v>1</v>
      </c>
      <c r="B19" s="750"/>
      <c r="C19" s="750"/>
      <c r="D19" s="750"/>
      <c r="E19" s="750"/>
      <c r="F19" s="750"/>
      <c r="G19" s="750"/>
      <c r="H19" s="750"/>
      <c r="I19" s="750"/>
      <c r="J19" s="750"/>
      <c r="K19" s="750"/>
      <c r="L19" s="821" t="s">
        <v>102</v>
      </c>
      <c r="M19" s="840" t="s">
        <v>431</v>
      </c>
      <c r="N19" s="232" t="s">
        <v>370</v>
      </c>
      <c r="O19" s="841"/>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769"/>
    </row>
    <row r="20" spans="1:39" s="82" customFormat="1" ht="22.8">
      <c r="A20" s="785">
        <v>1</v>
      </c>
      <c r="B20" s="750"/>
      <c r="C20" s="750"/>
      <c r="D20" s="750"/>
      <c r="E20" s="750"/>
      <c r="F20" s="750"/>
      <c r="G20" s="750"/>
      <c r="H20" s="750"/>
      <c r="I20" s="750"/>
      <c r="J20" s="750"/>
      <c r="K20" s="750"/>
      <c r="L20" s="821" t="s">
        <v>103</v>
      </c>
      <c r="M20" s="840" t="s">
        <v>1372</v>
      </c>
      <c r="N20" s="232" t="s">
        <v>370</v>
      </c>
      <c r="O20" s="841"/>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769"/>
    </row>
    <row r="21" spans="1:39">
      <c r="A21" s="785">
        <v>1</v>
      </c>
      <c r="B21" s="813"/>
      <c r="C21" s="813"/>
      <c r="D21" s="813"/>
      <c r="E21" s="813"/>
      <c r="F21" s="813"/>
      <c r="G21" s="813"/>
      <c r="H21" s="813"/>
      <c r="I21" s="813"/>
      <c r="J21" s="813"/>
      <c r="K21" s="813"/>
      <c r="L21" s="843">
        <v>4</v>
      </c>
      <c r="M21" s="840" t="s">
        <v>432</v>
      </c>
      <c r="N21" s="232" t="s">
        <v>370</v>
      </c>
      <c r="O21" s="844">
        <v>69.7</v>
      </c>
      <c r="P21" s="844">
        <v>62.45</v>
      </c>
      <c r="Q21" s="844">
        <v>62.45</v>
      </c>
      <c r="R21" s="844">
        <v>81.069999999999993</v>
      </c>
      <c r="S21" s="844">
        <v>86.68</v>
      </c>
      <c r="T21" s="844"/>
      <c r="U21" s="844"/>
      <c r="V21" s="844"/>
      <c r="W21" s="844"/>
      <c r="X21" s="844"/>
      <c r="Y21" s="844"/>
      <c r="Z21" s="844"/>
      <c r="AA21" s="844"/>
      <c r="AB21" s="844"/>
      <c r="AC21" s="844">
        <v>81.78</v>
      </c>
      <c r="AD21" s="844"/>
      <c r="AE21" s="844"/>
      <c r="AF21" s="844"/>
      <c r="AG21" s="844"/>
      <c r="AH21" s="844"/>
      <c r="AI21" s="844"/>
      <c r="AJ21" s="844"/>
      <c r="AK21" s="844"/>
      <c r="AL21" s="844"/>
      <c r="AM21" s="769"/>
    </row>
    <row r="22" spans="1:39" s="82" customFormat="1" ht="22.8">
      <c r="A22" s="785">
        <v>1</v>
      </c>
      <c r="B22" s="750"/>
      <c r="C22" s="750"/>
      <c r="D22" s="750"/>
      <c r="E22" s="750"/>
      <c r="F22" s="750"/>
      <c r="G22" s="750"/>
      <c r="H22" s="750"/>
      <c r="I22" s="750"/>
      <c r="J22" s="750"/>
      <c r="K22" s="750"/>
      <c r="L22" s="821" t="s">
        <v>120</v>
      </c>
      <c r="M22" s="840" t="s">
        <v>433</v>
      </c>
      <c r="N22" s="232" t="s">
        <v>370</v>
      </c>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769"/>
    </row>
    <row r="23" spans="1:39" s="82" customFormat="1">
      <c r="A23" s="785">
        <v>1</v>
      </c>
      <c r="B23" s="750"/>
      <c r="C23" s="750"/>
      <c r="D23" s="750"/>
      <c r="E23" s="750"/>
      <c r="F23" s="750"/>
      <c r="G23" s="750"/>
      <c r="H23" s="750"/>
      <c r="I23" s="750"/>
      <c r="J23" s="750"/>
      <c r="K23" s="750"/>
      <c r="L23" s="821" t="s">
        <v>124</v>
      </c>
      <c r="M23" s="840" t="s">
        <v>137</v>
      </c>
      <c r="N23" s="232" t="s">
        <v>370</v>
      </c>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769"/>
    </row>
    <row r="24" spans="1:39" s="82" customFormat="1">
      <c r="A24" s="785">
        <v>1</v>
      </c>
      <c r="B24" s="750"/>
      <c r="C24" s="750"/>
      <c r="D24" s="750"/>
      <c r="E24" s="750"/>
      <c r="F24" s="750"/>
      <c r="G24" s="750"/>
      <c r="H24" s="750"/>
      <c r="I24" s="750"/>
      <c r="J24" s="750"/>
      <c r="K24" s="750"/>
      <c r="L24" s="821" t="s">
        <v>125</v>
      </c>
      <c r="M24" s="840" t="s">
        <v>136</v>
      </c>
      <c r="N24" s="232" t="s">
        <v>370</v>
      </c>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769"/>
    </row>
    <row r="25" spans="1:39" s="82" customFormat="1" ht="22.8">
      <c r="A25" s="785">
        <v>1</v>
      </c>
      <c r="B25" s="750"/>
      <c r="C25" s="750"/>
      <c r="D25" s="750"/>
      <c r="E25" s="750"/>
      <c r="F25" s="750"/>
      <c r="G25" s="750"/>
      <c r="H25" s="750"/>
      <c r="I25" s="750"/>
      <c r="J25" s="750"/>
      <c r="K25" s="750"/>
      <c r="L25" s="821" t="s">
        <v>126</v>
      </c>
      <c r="M25" s="840" t="s">
        <v>1373</v>
      </c>
      <c r="N25" s="232" t="s">
        <v>370</v>
      </c>
      <c r="O25" s="841">
        <v>68.89</v>
      </c>
      <c r="P25" s="841">
        <v>62.3</v>
      </c>
      <c r="Q25" s="841">
        <v>62.3</v>
      </c>
      <c r="R25" s="841">
        <v>65.2</v>
      </c>
      <c r="S25" s="841">
        <v>67.73</v>
      </c>
      <c r="T25" s="841"/>
      <c r="U25" s="841"/>
      <c r="V25" s="841"/>
      <c r="W25" s="841"/>
      <c r="X25" s="841"/>
      <c r="Y25" s="841"/>
      <c r="Z25" s="841"/>
      <c r="AA25" s="841"/>
      <c r="AB25" s="841"/>
      <c r="AC25" s="841">
        <v>65.7</v>
      </c>
      <c r="AD25" s="841"/>
      <c r="AE25" s="841"/>
      <c r="AF25" s="841"/>
      <c r="AG25" s="841"/>
      <c r="AH25" s="841"/>
      <c r="AI25" s="841"/>
      <c r="AJ25" s="841"/>
      <c r="AK25" s="841"/>
      <c r="AL25" s="841"/>
      <c r="AM25" s="769"/>
    </row>
    <row r="26" spans="1:39">
      <c r="A26" s="785">
        <v>1</v>
      </c>
      <c r="B26" s="813"/>
      <c r="C26" s="813"/>
      <c r="D26" s="813"/>
      <c r="E26" s="813"/>
      <c r="F26" s="813"/>
      <c r="G26" s="813"/>
      <c r="H26" s="813"/>
      <c r="I26" s="813"/>
      <c r="J26" s="813"/>
      <c r="K26" s="813"/>
      <c r="L26" s="843">
        <v>9</v>
      </c>
      <c r="M26" s="840" t="s">
        <v>434</v>
      </c>
      <c r="N26" s="232" t="s">
        <v>370</v>
      </c>
      <c r="O26" s="845">
        <v>125</v>
      </c>
      <c r="P26" s="845">
        <v>0</v>
      </c>
      <c r="Q26" s="845">
        <v>0</v>
      </c>
      <c r="R26" s="845">
        <v>365</v>
      </c>
      <c r="S26" s="845">
        <v>0</v>
      </c>
      <c r="T26" s="845">
        <v>0</v>
      </c>
      <c r="U26" s="845">
        <v>0</v>
      </c>
      <c r="V26" s="845">
        <v>0</v>
      </c>
      <c r="W26" s="845">
        <v>0</v>
      </c>
      <c r="X26" s="845">
        <v>0</v>
      </c>
      <c r="Y26" s="845">
        <v>0</v>
      </c>
      <c r="Z26" s="845">
        <v>0</v>
      </c>
      <c r="AA26" s="845">
        <v>0</v>
      </c>
      <c r="AB26" s="845">
        <v>0</v>
      </c>
      <c r="AC26" s="845">
        <v>0</v>
      </c>
      <c r="AD26" s="845">
        <v>0</v>
      </c>
      <c r="AE26" s="845">
        <v>0</v>
      </c>
      <c r="AF26" s="845">
        <v>0</v>
      </c>
      <c r="AG26" s="845">
        <v>0</v>
      </c>
      <c r="AH26" s="845">
        <v>0</v>
      </c>
      <c r="AI26" s="845">
        <v>0</v>
      </c>
      <c r="AJ26" s="845">
        <v>0</v>
      </c>
      <c r="AK26" s="845">
        <v>0</v>
      </c>
      <c r="AL26" s="845">
        <v>0</v>
      </c>
      <c r="AM26" s="769"/>
    </row>
    <row r="27" spans="1:39" ht="0.15" customHeight="1">
      <c r="A27" s="785">
        <v>1</v>
      </c>
      <c r="B27" s="813"/>
      <c r="C27" s="813"/>
      <c r="D27" s="813"/>
      <c r="E27" s="813"/>
      <c r="F27" s="813"/>
      <c r="G27" s="813"/>
      <c r="H27" s="813"/>
      <c r="I27" s="813"/>
      <c r="J27" s="813"/>
      <c r="K27" s="813"/>
      <c r="L27" s="843">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ht="13.8">
      <c r="A28" s="781" t="s">
        <v>18</v>
      </c>
      <c r="B28" s="750"/>
      <c r="C28" s="750"/>
      <c r="D28" s="750"/>
      <c r="E28" s="750"/>
      <c r="F28" s="750"/>
      <c r="G28" s="750"/>
      <c r="H28" s="750"/>
      <c r="I28" s="750"/>
      <c r="J28" s="750"/>
      <c r="K28" s="650"/>
      <c r="L28" s="821" t="s">
        <v>1300</v>
      </c>
      <c r="M28" s="846" t="s">
        <v>2526</v>
      </c>
      <c r="N28" s="232" t="s">
        <v>370</v>
      </c>
      <c r="O28" s="841">
        <v>125</v>
      </c>
      <c r="P28" s="842"/>
      <c r="Q28" s="842"/>
      <c r="R28" s="842">
        <v>365</v>
      </c>
      <c r="S28" s="842"/>
      <c r="T28" s="842"/>
      <c r="U28" s="842"/>
      <c r="V28" s="842"/>
      <c r="W28" s="842"/>
      <c r="X28" s="842"/>
      <c r="Y28" s="842"/>
      <c r="Z28" s="842"/>
      <c r="AA28" s="842"/>
      <c r="AB28" s="842"/>
      <c r="AC28" s="842"/>
      <c r="AD28" s="842"/>
      <c r="AE28" s="842"/>
      <c r="AF28" s="842"/>
      <c r="AG28" s="842"/>
      <c r="AH28" s="842"/>
      <c r="AI28" s="842"/>
      <c r="AJ28" s="842"/>
      <c r="AK28" s="842"/>
      <c r="AL28" s="842"/>
      <c r="AM28" s="769"/>
    </row>
    <row r="29" spans="1:39">
      <c r="A29" s="813"/>
      <c r="B29" s="813"/>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row>
    <row r="30" spans="1:39" s="88" customFormat="1" ht="15" customHeight="1">
      <c r="A30" s="757"/>
      <c r="B30" s="757"/>
      <c r="C30" s="757"/>
      <c r="D30" s="757"/>
      <c r="E30" s="757"/>
      <c r="F30" s="757"/>
      <c r="G30" s="757"/>
      <c r="H30" s="757"/>
      <c r="I30" s="757"/>
      <c r="J30" s="757"/>
      <c r="K30" s="757"/>
      <c r="L30" s="1116" t="s">
        <v>1402</v>
      </c>
      <c r="M30" s="1116"/>
      <c r="N30" s="1116"/>
      <c r="O30" s="1116"/>
      <c r="P30" s="1116"/>
      <c r="Q30" s="1116"/>
      <c r="R30" s="1116"/>
      <c r="S30" s="1117"/>
      <c r="T30" s="1117"/>
      <c r="U30" s="1117"/>
      <c r="V30" s="1117"/>
      <c r="W30" s="1117"/>
      <c r="X30" s="1117"/>
      <c r="Y30" s="1117"/>
      <c r="Z30" s="1117"/>
      <c r="AA30" s="1117"/>
      <c r="AB30" s="1117"/>
      <c r="AC30" s="1117"/>
      <c r="AD30" s="1117"/>
      <c r="AE30" s="1117"/>
      <c r="AF30" s="1117"/>
      <c r="AG30" s="1117"/>
      <c r="AH30" s="1117"/>
      <c r="AI30" s="1117"/>
      <c r="AJ30" s="1117"/>
      <c r="AK30" s="1117"/>
      <c r="AL30" s="1117"/>
      <c r="AM30" s="1117"/>
    </row>
    <row r="31" spans="1:39" s="88" customFormat="1" ht="87.6" customHeight="1">
      <c r="A31" s="757"/>
      <c r="B31" s="757"/>
      <c r="C31" s="757"/>
      <c r="D31" s="757"/>
      <c r="E31" s="757"/>
      <c r="F31" s="757"/>
      <c r="G31" s="757"/>
      <c r="H31" s="757"/>
      <c r="I31" s="757"/>
      <c r="J31" s="757"/>
      <c r="K31" s="650"/>
      <c r="L31" s="1122" t="s">
        <v>2524</v>
      </c>
      <c r="M31" s="1118"/>
      <c r="N31" s="1118"/>
      <c r="O31" s="1118"/>
      <c r="P31" s="1118"/>
      <c r="Q31" s="1118"/>
      <c r="R31" s="1118"/>
      <c r="S31" s="1119"/>
      <c r="T31" s="1119"/>
      <c r="U31" s="1119"/>
      <c r="V31" s="1119"/>
      <c r="W31" s="1119"/>
      <c r="X31" s="1119"/>
      <c r="Y31" s="1119"/>
      <c r="Z31" s="1119"/>
      <c r="AA31" s="1119"/>
      <c r="AB31" s="1119"/>
      <c r="AC31" s="1119"/>
      <c r="AD31" s="1119"/>
      <c r="AE31" s="1119"/>
      <c r="AF31" s="1119"/>
      <c r="AG31" s="1119"/>
      <c r="AH31" s="1119"/>
      <c r="AI31" s="1119"/>
      <c r="AJ31" s="1119"/>
      <c r="AK31" s="1119"/>
      <c r="AL31" s="1119"/>
      <c r="AM31" s="1119"/>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sheetPr>
  <dimension ref="A1:AO68"/>
  <sheetViews>
    <sheetView showGridLines="0" view="pageBreakPreview" topLeftCell="A11" zoomScale="80" zoomScaleNormal="100" zoomScaleSheetLayoutView="80" workbookViewId="0">
      <pane xSplit="14" ySplit="7" topLeftCell="O18" activePane="bottomRight" state="frozen"/>
      <selection activeCell="M11" sqref="M11"/>
      <selection pane="topRight" activeCell="M11" sqref="M11"/>
      <selection pane="bottomLeft" activeCell="M11" sqref="M11"/>
      <selection pane="bottomRight" activeCell="L68" sqref="L68:AO68"/>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47"/>
      <c r="B1" s="847"/>
      <c r="C1" s="847"/>
      <c r="D1" s="847"/>
      <c r="E1" s="847"/>
      <c r="F1" s="847"/>
      <c r="G1" s="847"/>
      <c r="H1" s="847"/>
      <c r="I1" s="847"/>
      <c r="J1" s="847"/>
      <c r="K1" s="847"/>
      <c r="L1" s="847"/>
      <c r="M1" s="847"/>
      <c r="N1" s="847"/>
      <c r="O1" s="847"/>
      <c r="P1" s="847"/>
      <c r="Q1" s="847"/>
      <c r="R1" s="847"/>
      <c r="S1" s="847"/>
      <c r="T1" s="847"/>
      <c r="U1" s="757">
        <v>2024</v>
      </c>
      <c r="V1" s="757">
        <v>2025</v>
      </c>
      <c r="W1" s="757">
        <v>2026</v>
      </c>
      <c r="X1" s="757">
        <v>2027</v>
      </c>
      <c r="Y1" s="757">
        <v>2028</v>
      </c>
      <c r="Z1" s="757">
        <v>2029</v>
      </c>
      <c r="AA1" s="757">
        <v>2030</v>
      </c>
      <c r="AB1" s="757">
        <v>2031</v>
      </c>
      <c r="AC1" s="757">
        <v>2032</v>
      </c>
      <c r="AD1" s="757">
        <v>2033</v>
      </c>
      <c r="AE1" s="757">
        <v>2024</v>
      </c>
      <c r="AF1" s="757">
        <v>2025</v>
      </c>
      <c r="AG1" s="757">
        <v>2026</v>
      </c>
      <c r="AH1" s="757">
        <v>2027</v>
      </c>
      <c r="AI1" s="757">
        <v>2028</v>
      </c>
      <c r="AJ1" s="757">
        <v>2029</v>
      </c>
      <c r="AK1" s="757">
        <v>2030</v>
      </c>
      <c r="AL1" s="757">
        <v>2031</v>
      </c>
      <c r="AM1" s="757">
        <v>2032</v>
      </c>
      <c r="AN1" s="757">
        <v>2033</v>
      </c>
      <c r="AO1" s="847"/>
    </row>
    <row r="2" spans="1:41" hidden="1">
      <c r="A2" s="847"/>
      <c r="B2" s="847"/>
      <c r="C2" s="847"/>
      <c r="D2" s="847"/>
      <c r="E2" s="847"/>
      <c r="F2" s="847"/>
      <c r="G2" s="847"/>
      <c r="H2" s="847"/>
      <c r="I2" s="847"/>
      <c r="J2" s="847"/>
      <c r="K2" s="847"/>
      <c r="L2" s="847"/>
      <c r="M2" s="847"/>
      <c r="N2" s="847"/>
      <c r="O2" s="847"/>
      <c r="P2" s="847"/>
      <c r="Q2" s="847"/>
      <c r="R2" s="847"/>
      <c r="S2" s="847"/>
      <c r="T2" s="847"/>
      <c r="U2" s="757"/>
      <c r="V2" s="757"/>
      <c r="W2" s="757"/>
      <c r="X2" s="757"/>
      <c r="Y2" s="757"/>
      <c r="Z2" s="757"/>
      <c r="AA2" s="757"/>
      <c r="AB2" s="757"/>
      <c r="AC2" s="757"/>
      <c r="AD2" s="757"/>
      <c r="AE2" s="757"/>
      <c r="AF2" s="757"/>
      <c r="AG2" s="757"/>
      <c r="AH2" s="757"/>
      <c r="AI2" s="757"/>
      <c r="AJ2" s="757"/>
      <c r="AK2" s="757"/>
      <c r="AL2" s="757"/>
      <c r="AM2" s="757"/>
      <c r="AN2" s="757"/>
      <c r="AO2" s="847"/>
    </row>
    <row r="3" spans="1:41" hidden="1">
      <c r="A3" s="847"/>
      <c r="B3" s="847"/>
      <c r="C3" s="847"/>
      <c r="D3" s="847"/>
      <c r="E3" s="847"/>
      <c r="F3" s="847"/>
      <c r="G3" s="847"/>
      <c r="H3" s="847"/>
      <c r="I3" s="847"/>
      <c r="J3" s="847"/>
      <c r="K3" s="847"/>
      <c r="L3" s="847"/>
      <c r="M3" s="847"/>
      <c r="N3" s="847"/>
      <c r="O3" s="847"/>
      <c r="P3" s="847"/>
      <c r="Q3" s="847"/>
      <c r="R3" s="847"/>
      <c r="S3" s="847"/>
      <c r="T3" s="847"/>
      <c r="U3" s="757"/>
      <c r="V3" s="757"/>
      <c r="W3" s="757"/>
      <c r="X3" s="757"/>
      <c r="Y3" s="757"/>
      <c r="Z3" s="757"/>
      <c r="AA3" s="757"/>
      <c r="AB3" s="757"/>
      <c r="AC3" s="757"/>
      <c r="AD3" s="757"/>
      <c r="AE3" s="757"/>
      <c r="AF3" s="757"/>
      <c r="AG3" s="757"/>
      <c r="AH3" s="757"/>
      <c r="AI3" s="757"/>
      <c r="AJ3" s="757"/>
      <c r="AK3" s="757"/>
      <c r="AL3" s="757"/>
      <c r="AM3" s="757"/>
      <c r="AN3" s="757"/>
      <c r="AO3" s="847"/>
    </row>
    <row r="4" spans="1:41" hidden="1">
      <c r="A4" s="847"/>
      <c r="B4" s="847"/>
      <c r="C4" s="847"/>
      <c r="D4" s="847"/>
      <c r="E4" s="847"/>
      <c r="F4" s="847"/>
      <c r="G4" s="847"/>
      <c r="H4" s="847"/>
      <c r="I4" s="847"/>
      <c r="J4" s="847"/>
      <c r="K4" s="847"/>
      <c r="L4" s="847"/>
      <c r="M4" s="847"/>
      <c r="N4" s="847"/>
      <c r="O4" s="847"/>
      <c r="P4" s="847"/>
      <c r="Q4" s="847"/>
      <c r="R4" s="847"/>
      <c r="S4" s="847"/>
      <c r="T4" s="847"/>
      <c r="U4" s="757"/>
      <c r="V4" s="757"/>
      <c r="W4" s="757"/>
      <c r="X4" s="757"/>
      <c r="Y4" s="757"/>
      <c r="Z4" s="757"/>
      <c r="AA4" s="757"/>
      <c r="AB4" s="757"/>
      <c r="AC4" s="757"/>
      <c r="AD4" s="757"/>
      <c r="AE4" s="757"/>
      <c r="AF4" s="757"/>
      <c r="AG4" s="757"/>
      <c r="AH4" s="757"/>
      <c r="AI4" s="757"/>
      <c r="AJ4" s="757"/>
      <c r="AK4" s="757"/>
      <c r="AL4" s="757"/>
      <c r="AM4" s="757"/>
      <c r="AN4" s="757"/>
      <c r="AO4" s="847"/>
    </row>
    <row r="5" spans="1:41" hidden="1">
      <c r="A5" s="847"/>
      <c r="B5" s="847"/>
      <c r="C5" s="847"/>
      <c r="D5" s="847"/>
      <c r="E5" s="847"/>
      <c r="F5" s="847"/>
      <c r="G5" s="847"/>
      <c r="H5" s="847"/>
      <c r="I5" s="847"/>
      <c r="J5" s="847"/>
      <c r="K5" s="847"/>
      <c r="L5" s="847"/>
      <c r="M5" s="847"/>
      <c r="N5" s="847"/>
      <c r="O5" s="847"/>
      <c r="P5" s="847"/>
      <c r="Q5" s="847"/>
      <c r="R5" s="847"/>
      <c r="S5" s="847"/>
      <c r="T5" s="847"/>
      <c r="U5" s="757"/>
      <c r="V5" s="757"/>
      <c r="W5" s="757"/>
      <c r="X5" s="757"/>
      <c r="Y5" s="757"/>
      <c r="Z5" s="757"/>
      <c r="AA5" s="757"/>
      <c r="AB5" s="757"/>
      <c r="AC5" s="757"/>
      <c r="AD5" s="757"/>
      <c r="AE5" s="757"/>
      <c r="AF5" s="757"/>
      <c r="AG5" s="757"/>
      <c r="AH5" s="757"/>
      <c r="AI5" s="757"/>
      <c r="AJ5" s="757"/>
      <c r="AK5" s="757"/>
      <c r="AL5" s="757"/>
      <c r="AM5" s="757"/>
      <c r="AN5" s="757"/>
      <c r="AO5" s="847"/>
    </row>
    <row r="6" spans="1:41" hidden="1">
      <c r="A6" s="847"/>
      <c r="B6" s="847"/>
      <c r="C6" s="847"/>
      <c r="D6" s="847"/>
      <c r="E6" s="847"/>
      <c r="F6" s="847"/>
      <c r="G6" s="847"/>
      <c r="H6" s="847"/>
      <c r="I6" s="847"/>
      <c r="J6" s="847"/>
      <c r="K6" s="847"/>
      <c r="L6" s="847"/>
      <c r="M6" s="847"/>
      <c r="N6" s="847"/>
      <c r="O6" s="847"/>
      <c r="P6" s="847"/>
      <c r="Q6" s="847"/>
      <c r="R6" s="847"/>
      <c r="S6" s="847"/>
      <c r="T6" s="847"/>
      <c r="U6" s="757"/>
      <c r="V6" s="757"/>
      <c r="W6" s="757"/>
      <c r="X6" s="757"/>
      <c r="Y6" s="757"/>
      <c r="Z6" s="757"/>
      <c r="AA6" s="757"/>
      <c r="AB6" s="757"/>
      <c r="AC6" s="757"/>
      <c r="AD6" s="757"/>
      <c r="AE6" s="757"/>
      <c r="AF6" s="757"/>
      <c r="AG6" s="757"/>
      <c r="AH6" s="757"/>
      <c r="AI6" s="757"/>
      <c r="AJ6" s="757"/>
      <c r="AK6" s="757"/>
      <c r="AL6" s="757"/>
      <c r="AM6" s="757"/>
      <c r="AN6" s="757"/>
      <c r="AO6" s="847"/>
    </row>
    <row r="7" spans="1:41" hidden="1">
      <c r="A7" s="847"/>
      <c r="B7" s="847"/>
      <c r="C7" s="847"/>
      <c r="D7" s="847"/>
      <c r="E7" s="847"/>
      <c r="F7" s="847"/>
      <c r="G7" s="847"/>
      <c r="H7" s="847"/>
      <c r="I7" s="847"/>
      <c r="J7" s="847"/>
      <c r="K7" s="847"/>
      <c r="L7" s="847"/>
      <c r="M7" s="847"/>
      <c r="N7" s="847"/>
      <c r="O7" s="847"/>
      <c r="P7" s="847"/>
      <c r="Q7" s="847"/>
      <c r="R7" s="847"/>
      <c r="S7" s="847"/>
      <c r="T7" s="847"/>
      <c r="U7" s="707" t="b">
        <v>1</v>
      </c>
      <c r="V7" s="707" t="b">
        <v>0</v>
      </c>
      <c r="W7" s="707" t="b">
        <v>0</v>
      </c>
      <c r="X7" s="707" t="b">
        <v>0</v>
      </c>
      <c r="Y7" s="707" t="b">
        <v>0</v>
      </c>
      <c r="Z7" s="707" t="b">
        <v>0</v>
      </c>
      <c r="AA7" s="707" t="b">
        <v>0</v>
      </c>
      <c r="AB7" s="707" t="b">
        <v>0</v>
      </c>
      <c r="AC7" s="707" t="b">
        <v>0</v>
      </c>
      <c r="AD7" s="707" t="b">
        <v>0</v>
      </c>
      <c r="AE7" s="707" t="b">
        <v>1</v>
      </c>
      <c r="AF7" s="707" t="b">
        <v>0</v>
      </c>
      <c r="AG7" s="707" t="b">
        <v>0</v>
      </c>
      <c r="AH7" s="707" t="b">
        <v>0</v>
      </c>
      <c r="AI7" s="707" t="b">
        <v>0</v>
      </c>
      <c r="AJ7" s="707" t="b">
        <v>0</v>
      </c>
      <c r="AK7" s="707" t="b">
        <v>0</v>
      </c>
      <c r="AL7" s="707" t="b">
        <v>0</v>
      </c>
      <c r="AM7" s="707" t="b">
        <v>0</v>
      </c>
      <c r="AN7" s="707" t="b">
        <v>0</v>
      </c>
      <c r="AO7" s="847"/>
    </row>
    <row r="8" spans="1:41"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row>
    <row r="9" spans="1:41"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row>
    <row r="10" spans="1:41"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row>
    <row r="11" spans="1:41" s="100" customFormat="1" ht="15" hidden="1" customHeight="1">
      <c r="A11" s="848"/>
      <c r="B11" s="848"/>
      <c r="C11" s="848"/>
      <c r="D11" s="848"/>
      <c r="E11" s="848"/>
      <c r="F11" s="848"/>
      <c r="G11" s="848"/>
      <c r="H11" s="848"/>
      <c r="I11" s="848"/>
      <c r="J11" s="848"/>
      <c r="K11" s="848"/>
      <c r="L11" s="848"/>
      <c r="M11" s="849"/>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row>
    <row r="12" spans="1:41" s="100" customFormat="1" ht="20.100000000000001" customHeight="1">
      <c r="A12" s="848"/>
      <c r="B12" s="848"/>
      <c r="C12" s="848"/>
      <c r="D12" s="848"/>
      <c r="E12" s="848"/>
      <c r="F12" s="848"/>
      <c r="G12" s="848"/>
      <c r="H12" s="848"/>
      <c r="I12" s="848"/>
      <c r="J12" s="848"/>
      <c r="K12" s="848"/>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8"/>
      <c r="B13" s="848"/>
      <c r="C13" s="848"/>
      <c r="D13" s="848"/>
      <c r="E13" s="848"/>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8"/>
    </row>
    <row r="14" spans="1:41" s="100" customFormat="1" ht="22.5" hidden="1" customHeight="1">
      <c r="A14" s="848"/>
      <c r="B14" s="848"/>
      <c r="C14" s="848"/>
      <c r="D14" s="848"/>
      <c r="E14" s="848"/>
      <c r="F14" s="848"/>
      <c r="G14" s="848"/>
      <c r="H14" s="848"/>
      <c r="I14" s="848"/>
      <c r="J14" s="848"/>
      <c r="K14" s="848"/>
      <c r="L14" s="1130" t="s">
        <v>1331</v>
      </c>
      <c r="M14" s="1130"/>
      <c r="N14" s="850" t="s">
        <v>21</v>
      </c>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row>
    <row r="15" spans="1:41" s="100" customFormat="1" ht="11.25" customHeight="1">
      <c r="A15" s="848"/>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row>
    <row r="16" spans="1:41" s="100" customFormat="1" ht="15" customHeight="1">
      <c r="A16" s="848"/>
      <c r="B16" s="848"/>
      <c r="C16" s="848"/>
      <c r="D16" s="848"/>
      <c r="E16" s="848"/>
      <c r="F16" s="848"/>
      <c r="G16" s="848"/>
      <c r="H16" s="848"/>
      <c r="I16" s="848"/>
      <c r="J16" s="848"/>
      <c r="K16" s="848"/>
      <c r="L16" s="1104" t="s">
        <v>16</v>
      </c>
      <c r="M16" s="1136" t="s">
        <v>435</v>
      </c>
      <c r="N16" s="1136" t="s">
        <v>143</v>
      </c>
      <c r="O16" s="851" t="s">
        <v>2565</v>
      </c>
      <c r="P16" s="851" t="s">
        <v>2565</v>
      </c>
      <c r="Q16" s="851" t="s">
        <v>2565</v>
      </c>
      <c r="R16" s="851" t="s">
        <v>2565</v>
      </c>
      <c r="S16" s="852" t="s">
        <v>2566</v>
      </c>
      <c r="T16" s="852" t="s">
        <v>2566</v>
      </c>
      <c r="U16" s="723" t="s">
        <v>2567</v>
      </c>
      <c r="V16" s="723" t="s">
        <v>2596</v>
      </c>
      <c r="W16" s="723" t="s">
        <v>2597</v>
      </c>
      <c r="X16" s="723" t="s">
        <v>2598</v>
      </c>
      <c r="Y16" s="723" t="s">
        <v>2599</v>
      </c>
      <c r="Z16" s="723" t="s">
        <v>2600</v>
      </c>
      <c r="AA16" s="723" t="s">
        <v>2601</v>
      </c>
      <c r="AB16" s="723" t="s">
        <v>2602</v>
      </c>
      <c r="AC16" s="723" t="s">
        <v>2603</v>
      </c>
      <c r="AD16" s="723" t="s">
        <v>2604</v>
      </c>
      <c r="AE16" s="723" t="s">
        <v>2567</v>
      </c>
      <c r="AF16" s="723" t="s">
        <v>2596</v>
      </c>
      <c r="AG16" s="723" t="s">
        <v>2597</v>
      </c>
      <c r="AH16" s="723" t="s">
        <v>2598</v>
      </c>
      <c r="AI16" s="723" t="s">
        <v>2599</v>
      </c>
      <c r="AJ16" s="723" t="s">
        <v>2600</v>
      </c>
      <c r="AK16" s="723" t="s">
        <v>2601</v>
      </c>
      <c r="AL16" s="723" t="s">
        <v>2602</v>
      </c>
      <c r="AM16" s="723" t="s">
        <v>2603</v>
      </c>
      <c r="AN16" s="723" t="s">
        <v>2604</v>
      </c>
      <c r="AO16" s="1131" t="s">
        <v>323</v>
      </c>
    </row>
    <row r="17" spans="1:41" s="101" customFormat="1" ht="126" customHeight="1">
      <c r="A17" s="853"/>
      <c r="B17" s="853"/>
      <c r="C17" s="853"/>
      <c r="D17" s="853"/>
      <c r="E17" s="853"/>
      <c r="F17" s="853"/>
      <c r="G17" s="853"/>
      <c r="H17" s="853"/>
      <c r="I17" s="853"/>
      <c r="J17" s="853"/>
      <c r="K17" s="853"/>
      <c r="L17" s="1104"/>
      <c r="M17" s="1136"/>
      <c r="N17" s="1136"/>
      <c r="O17" s="851" t="s">
        <v>1197</v>
      </c>
      <c r="P17" s="854" t="s">
        <v>286</v>
      </c>
      <c r="Q17" s="854" t="s">
        <v>436</v>
      </c>
      <c r="R17" s="854" t="s">
        <v>437</v>
      </c>
      <c r="S17" s="854" t="s">
        <v>1197</v>
      </c>
      <c r="T17" s="855" t="s">
        <v>286</v>
      </c>
      <c r="U17" s="761" t="s">
        <v>287</v>
      </c>
      <c r="V17" s="761" t="s">
        <v>287</v>
      </c>
      <c r="W17" s="761" t="s">
        <v>287</v>
      </c>
      <c r="X17" s="761" t="s">
        <v>287</v>
      </c>
      <c r="Y17" s="761" t="s">
        <v>287</v>
      </c>
      <c r="Z17" s="761" t="s">
        <v>287</v>
      </c>
      <c r="AA17" s="761" t="s">
        <v>287</v>
      </c>
      <c r="AB17" s="761" t="s">
        <v>287</v>
      </c>
      <c r="AC17" s="761" t="s">
        <v>287</v>
      </c>
      <c r="AD17" s="761" t="s">
        <v>287</v>
      </c>
      <c r="AE17" s="761" t="s">
        <v>286</v>
      </c>
      <c r="AF17" s="761" t="s">
        <v>286</v>
      </c>
      <c r="AG17" s="761" t="s">
        <v>286</v>
      </c>
      <c r="AH17" s="761" t="s">
        <v>286</v>
      </c>
      <c r="AI17" s="761" t="s">
        <v>286</v>
      </c>
      <c r="AJ17" s="761" t="s">
        <v>286</v>
      </c>
      <c r="AK17" s="761" t="s">
        <v>286</v>
      </c>
      <c r="AL17" s="761" t="s">
        <v>286</v>
      </c>
      <c r="AM17" s="761" t="s">
        <v>286</v>
      </c>
      <c r="AN17" s="761" t="s">
        <v>286</v>
      </c>
      <c r="AO17" s="1131"/>
    </row>
    <row r="18" spans="1:41" s="278" customFormat="1" ht="22.8" hidden="1">
      <c r="A18" s="856"/>
      <c r="B18" s="847" t="b">
        <v>0</v>
      </c>
      <c r="C18" s="857"/>
      <c r="D18" s="857"/>
      <c r="E18" s="857"/>
      <c r="F18" s="857"/>
      <c r="G18" s="857"/>
      <c r="H18" s="857"/>
      <c r="I18" s="857"/>
      <c r="J18" s="857"/>
      <c r="K18" s="857"/>
      <c r="L18" s="276">
        <v>1</v>
      </c>
      <c r="M18" s="271" t="s">
        <v>438</v>
      </c>
      <c r="N18" s="277" t="s">
        <v>370</v>
      </c>
      <c r="O18" s="858">
        <v>0</v>
      </c>
      <c r="P18" s="858">
        <v>0</v>
      </c>
      <c r="Q18" s="858">
        <v>0</v>
      </c>
      <c r="R18" s="858">
        <v>0</v>
      </c>
      <c r="S18" s="858">
        <v>0</v>
      </c>
      <c r="T18" s="858">
        <v>0</v>
      </c>
      <c r="U18" s="858">
        <v>0</v>
      </c>
      <c r="V18" s="858">
        <v>0</v>
      </c>
      <c r="W18" s="858">
        <v>0</v>
      </c>
      <c r="X18" s="858">
        <v>0</v>
      </c>
      <c r="Y18" s="858">
        <v>0</v>
      </c>
      <c r="Z18" s="858">
        <v>0</v>
      </c>
      <c r="AA18" s="858">
        <v>0</v>
      </c>
      <c r="AB18" s="858">
        <v>0</v>
      </c>
      <c r="AC18" s="858">
        <v>0</v>
      </c>
      <c r="AD18" s="858">
        <v>0</v>
      </c>
      <c r="AE18" s="858">
        <v>0</v>
      </c>
      <c r="AF18" s="858">
        <v>0</v>
      </c>
      <c r="AG18" s="858">
        <v>0</v>
      </c>
      <c r="AH18" s="858">
        <v>0</v>
      </c>
      <c r="AI18" s="858">
        <v>0</v>
      </c>
      <c r="AJ18" s="858">
        <v>0</v>
      </c>
      <c r="AK18" s="858">
        <v>0</v>
      </c>
      <c r="AL18" s="858">
        <v>0</v>
      </c>
      <c r="AM18" s="858">
        <v>0</v>
      </c>
      <c r="AN18" s="858">
        <v>0</v>
      </c>
      <c r="AO18" s="769"/>
    </row>
    <row r="19" spans="1:41" hidden="1">
      <c r="A19" s="856"/>
      <c r="B19" s="847" t="b">
        <v>0</v>
      </c>
      <c r="C19" s="847"/>
      <c r="D19" s="847"/>
      <c r="E19" s="847"/>
      <c r="F19" s="847"/>
      <c r="G19" s="847"/>
      <c r="H19" s="847"/>
      <c r="I19" s="847"/>
      <c r="J19" s="847"/>
      <c r="K19" s="847"/>
      <c r="L19" s="273" t="s">
        <v>165</v>
      </c>
      <c r="M19" s="274" t="s">
        <v>439</v>
      </c>
      <c r="N19" s="270" t="s">
        <v>370</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59">
        <v>0</v>
      </c>
      <c r="AN19" s="859">
        <v>0</v>
      </c>
      <c r="AO19" s="769"/>
    </row>
    <row r="20" spans="1:41" hidden="1">
      <c r="A20" s="856"/>
      <c r="B20" s="847" t="b">
        <v>0</v>
      </c>
      <c r="C20" s="847"/>
      <c r="D20" s="847"/>
      <c r="E20" s="847"/>
      <c r="F20" s="847"/>
      <c r="G20" s="847"/>
      <c r="H20" s="847"/>
      <c r="I20" s="847"/>
      <c r="J20" s="847"/>
      <c r="K20" s="847"/>
      <c r="L20" s="273" t="s">
        <v>412</v>
      </c>
      <c r="M20" s="275" t="s">
        <v>440</v>
      </c>
      <c r="N20" s="270" t="s">
        <v>370</v>
      </c>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769"/>
    </row>
    <row r="21" spans="1:41" hidden="1">
      <c r="A21" s="856"/>
      <c r="B21" s="847" t="b">
        <v>0</v>
      </c>
      <c r="C21" s="847"/>
      <c r="D21" s="847"/>
      <c r="E21" s="847"/>
      <c r="F21" s="847"/>
      <c r="G21" s="847"/>
      <c r="H21" s="847"/>
      <c r="I21" s="847"/>
      <c r="J21" s="847"/>
      <c r="K21" s="847"/>
      <c r="L21" s="273" t="s">
        <v>414</v>
      </c>
      <c r="M21" s="275" t="s">
        <v>1126</v>
      </c>
      <c r="N21" s="270" t="s">
        <v>370</v>
      </c>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769"/>
    </row>
    <row r="22" spans="1:41" hidden="1">
      <c r="A22" s="856"/>
      <c r="B22" s="847" t="b">
        <v>0</v>
      </c>
      <c r="C22" s="847"/>
      <c r="D22" s="847"/>
      <c r="E22" s="847"/>
      <c r="F22" s="847"/>
      <c r="G22" s="847"/>
      <c r="H22" s="847"/>
      <c r="I22" s="847"/>
      <c r="J22" s="847"/>
      <c r="K22" s="847"/>
      <c r="L22" s="273" t="s">
        <v>1087</v>
      </c>
      <c r="M22" s="275" t="s">
        <v>441</v>
      </c>
      <c r="N22" s="270" t="s">
        <v>370</v>
      </c>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769"/>
    </row>
    <row r="23" spans="1:41" hidden="1">
      <c r="A23" s="856"/>
      <c r="B23" s="847" t="b">
        <v>0</v>
      </c>
      <c r="C23" s="847"/>
      <c r="D23" s="847"/>
      <c r="E23" s="847"/>
      <c r="F23" s="847"/>
      <c r="G23" s="847"/>
      <c r="H23" s="847"/>
      <c r="I23" s="847"/>
      <c r="J23" s="847"/>
      <c r="K23" s="847"/>
      <c r="L23" s="273" t="s">
        <v>1088</v>
      </c>
      <c r="M23" s="275" t="s">
        <v>442</v>
      </c>
      <c r="N23" s="270" t="s">
        <v>370</v>
      </c>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769"/>
    </row>
    <row r="24" spans="1:41" hidden="1">
      <c r="A24" s="856"/>
      <c r="B24" s="847" t="b">
        <v>0</v>
      </c>
      <c r="C24" s="847"/>
      <c r="D24" s="847"/>
      <c r="E24" s="847"/>
      <c r="F24" s="847"/>
      <c r="G24" s="847"/>
      <c r="H24" s="847"/>
      <c r="I24" s="847"/>
      <c r="J24" s="847"/>
      <c r="K24" s="847"/>
      <c r="L24" s="273" t="s">
        <v>166</v>
      </c>
      <c r="M24" s="274" t="s">
        <v>443</v>
      </c>
      <c r="N24" s="270" t="s">
        <v>370</v>
      </c>
      <c r="O24" s="859">
        <v>0</v>
      </c>
      <c r="P24" s="859">
        <v>0</v>
      </c>
      <c r="Q24" s="859">
        <v>0</v>
      </c>
      <c r="R24" s="859">
        <v>0</v>
      </c>
      <c r="S24" s="859">
        <v>0</v>
      </c>
      <c r="T24" s="859">
        <v>0</v>
      </c>
      <c r="U24" s="859">
        <v>0</v>
      </c>
      <c r="V24" s="859">
        <v>0</v>
      </c>
      <c r="W24" s="859">
        <v>0</v>
      </c>
      <c r="X24" s="859">
        <v>0</v>
      </c>
      <c r="Y24" s="859">
        <v>0</v>
      </c>
      <c r="Z24" s="859">
        <v>0</v>
      </c>
      <c r="AA24" s="859">
        <v>0</v>
      </c>
      <c r="AB24" s="859">
        <v>0</v>
      </c>
      <c r="AC24" s="859">
        <v>0</v>
      </c>
      <c r="AD24" s="859">
        <v>0</v>
      </c>
      <c r="AE24" s="859">
        <v>0</v>
      </c>
      <c r="AF24" s="859">
        <v>0</v>
      </c>
      <c r="AG24" s="859">
        <v>0</v>
      </c>
      <c r="AH24" s="859">
        <v>0</v>
      </c>
      <c r="AI24" s="859">
        <v>0</v>
      </c>
      <c r="AJ24" s="859">
        <v>0</v>
      </c>
      <c r="AK24" s="859">
        <v>0</v>
      </c>
      <c r="AL24" s="859">
        <v>0</v>
      </c>
      <c r="AM24" s="859">
        <v>0</v>
      </c>
      <c r="AN24" s="859">
        <v>0</v>
      </c>
      <c r="AO24" s="769"/>
    </row>
    <row r="25" spans="1:41" hidden="1">
      <c r="A25" s="856"/>
      <c r="B25" s="847" t="b">
        <v>0</v>
      </c>
      <c r="C25" s="847"/>
      <c r="D25" s="847"/>
      <c r="E25" s="847"/>
      <c r="F25" s="847"/>
      <c r="G25" s="847"/>
      <c r="H25" s="847"/>
      <c r="I25" s="847"/>
      <c r="J25" s="847"/>
      <c r="K25" s="847"/>
      <c r="L25" s="273" t="s">
        <v>534</v>
      </c>
      <c r="M25" s="275" t="s">
        <v>444</v>
      </c>
      <c r="N25" s="270" t="s">
        <v>370</v>
      </c>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769"/>
    </row>
    <row r="26" spans="1:41" hidden="1">
      <c r="A26" s="856"/>
      <c r="B26" s="847" t="b">
        <v>0</v>
      </c>
      <c r="C26" s="847"/>
      <c r="D26" s="847"/>
      <c r="E26" s="847"/>
      <c r="F26" s="847"/>
      <c r="G26" s="847"/>
      <c r="H26" s="847"/>
      <c r="I26" s="847"/>
      <c r="J26" s="847"/>
      <c r="K26" s="847"/>
      <c r="L26" s="273" t="s">
        <v>540</v>
      </c>
      <c r="M26" s="275" t="s">
        <v>445</v>
      </c>
      <c r="N26" s="270" t="s">
        <v>370</v>
      </c>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769"/>
    </row>
    <row r="27" spans="1:41" hidden="1">
      <c r="A27" s="856"/>
      <c r="B27" s="847" t="b">
        <v>0</v>
      </c>
      <c r="C27" s="847"/>
      <c r="D27" s="847"/>
      <c r="E27" s="847"/>
      <c r="F27" s="847"/>
      <c r="G27" s="847"/>
      <c r="H27" s="847"/>
      <c r="I27" s="847"/>
      <c r="J27" s="847"/>
      <c r="K27" s="847"/>
      <c r="L27" s="273" t="s">
        <v>542</v>
      </c>
      <c r="M27" s="275" t="s">
        <v>446</v>
      </c>
      <c r="N27" s="270" t="s">
        <v>370</v>
      </c>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769"/>
    </row>
    <row r="28" spans="1:41" hidden="1">
      <c r="A28" s="856"/>
      <c r="B28" s="847" t="b">
        <v>0</v>
      </c>
      <c r="C28" s="847"/>
      <c r="D28" s="847"/>
      <c r="E28" s="847"/>
      <c r="F28" s="847"/>
      <c r="G28" s="847"/>
      <c r="H28" s="847"/>
      <c r="I28" s="847"/>
      <c r="J28" s="847"/>
      <c r="K28" s="847"/>
      <c r="L28" s="273" t="s">
        <v>378</v>
      </c>
      <c r="M28" s="274" t="s">
        <v>447</v>
      </c>
      <c r="N28" s="270" t="s">
        <v>370</v>
      </c>
      <c r="O28" s="859">
        <v>0</v>
      </c>
      <c r="P28" s="859">
        <v>0</v>
      </c>
      <c r="Q28" s="859">
        <v>0</v>
      </c>
      <c r="R28" s="859">
        <v>0</v>
      </c>
      <c r="S28" s="859">
        <v>0</v>
      </c>
      <c r="T28" s="859">
        <v>0</v>
      </c>
      <c r="U28" s="859">
        <v>0</v>
      </c>
      <c r="V28" s="859">
        <v>0</v>
      </c>
      <c r="W28" s="859">
        <v>0</v>
      </c>
      <c r="X28" s="859">
        <v>0</v>
      </c>
      <c r="Y28" s="859">
        <v>0</v>
      </c>
      <c r="Z28" s="859">
        <v>0</v>
      </c>
      <c r="AA28" s="859">
        <v>0</v>
      </c>
      <c r="AB28" s="859">
        <v>0</v>
      </c>
      <c r="AC28" s="859">
        <v>0</v>
      </c>
      <c r="AD28" s="859">
        <v>0</v>
      </c>
      <c r="AE28" s="859">
        <v>0</v>
      </c>
      <c r="AF28" s="859">
        <v>0</v>
      </c>
      <c r="AG28" s="859">
        <v>0</v>
      </c>
      <c r="AH28" s="859">
        <v>0</v>
      </c>
      <c r="AI28" s="859">
        <v>0</v>
      </c>
      <c r="AJ28" s="859">
        <v>0</v>
      </c>
      <c r="AK28" s="859">
        <v>0</v>
      </c>
      <c r="AL28" s="859">
        <v>0</v>
      </c>
      <c r="AM28" s="859">
        <v>0</v>
      </c>
      <c r="AN28" s="859">
        <v>0</v>
      </c>
      <c r="AO28" s="769"/>
    </row>
    <row r="29" spans="1:41" hidden="1">
      <c r="A29" s="856"/>
      <c r="B29" s="847" t="b">
        <v>0</v>
      </c>
      <c r="C29" s="847"/>
      <c r="D29" s="847"/>
      <c r="E29" s="847"/>
      <c r="F29" s="847"/>
      <c r="G29" s="847"/>
      <c r="H29" s="847"/>
      <c r="I29" s="847"/>
      <c r="J29" s="847"/>
      <c r="K29" s="847"/>
      <c r="L29" s="273" t="s">
        <v>564</v>
      </c>
      <c r="M29" s="275" t="s">
        <v>448</v>
      </c>
      <c r="N29" s="270" t="s">
        <v>370</v>
      </c>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769"/>
    </row>
    <row r="30" spans="1:41" hidden="1">
      <c r="A30" s="856"/>
      <c r="B30" s="847" t="b">
        <v>0</v>
      </c>
      <c r="C30" s="847"/>
      <c r="D30" s="847"/>
      <c r="E30" s="847"/>
      <c r="F30" s="847"/>
      <c r="G30" s="847"/>
      <c r="H30" s="847"/>
      <c r="I30" s="847"/>
      <c r="J30" s="847"/>
      <c r="K30" s="847"/>
      <c r="L30" s="273" t="s">
        <v>566</v>
      </c>
      <c r="M30" s="275" t="s">
        <v>449</v>
      </c>
      <c r="N30" s="270" t="s">
        <v>370</v>
      </c>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769"/>
    </row>
    <row r="31" spans="1:41" hidden="1">
      <c r="A31" s="856"/>
      <c r="B31" s="847" t="b">
        <v>0</v>
      </c>
      <c r="C31" s="847"/>
      <c r="D31" s="847"/>
      <c r="E31" s="847"/>
      <c r="F31" s="847"/>
      <c r="G31" s="847"/>
      <c r="H31" s="847"/>
      <c r="I31" s="847"/>
      <c r="J31" s="847"/>
      <c r="K31" s="847"/>
      <c r="L31" s="273" t="s">
        <v>568</v>
      </c>
      <c r="M31" s="275" t="s">
        <v>450</v>
      </c>
      <c r="N31" s="270" t="s">
        <v>370</v>
      </c>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769"/>
    </row>
    <row r="32" spans="1:41" hidden="1">
      <c r="A32" s="856"/>
      <c r="B32" s="847" t="b">
        <v>0</v>
      </c>
      <c r="C32" s="847"/>
      <c r="D32" s="847"/>
      <c r="E32" s="847"/>
      <c r="F32" s="847"/>
      <c r="G32" s="847"/>
      <c r="H32" s="847"/>
      <c r="I32" s="847"/>
      <c r="J32" s="847"/>
      <c r="K32" s="847"/>
      <c r="L32" s="273" t="s">
        <v>380</v>
      </c>
      <c r="M32" s="274" t="s">
        <v>451</v>
      </c>
      <c r="N32" s="270" t="s">
        <v>370</v>
      </c>
      <c r="O32" s="859">
        <v>0</v>
      </c>
      <c r="P32" s="859">
        <v>0</v>
      </c>
      <c r="Q32" s="859">
        <v>0</v>
      </c>
      <c r="R32" s="859">
        <v>0</v>
      </c>
      <c r="S32" s="859">
        <v>0</v>
      </c>
      <c r="T32" s="859">
        <v>0</v>
      </c>
      <c r="U32" s="859">
        <v>0</v>
      </c>
      <c r="V32" s="859">
        <v>0</v>
      </c>
      <c r="W32" s="859">
        <v>0</v>
      </c>
      <c r="X32" s="859">
        <v>0</v>
      </c>
      <c r="Y32" s="859">
        <v>0</v>
      </c>
      <c r="Z32" s="859">
        <v>0</v>
      </c>
      <c r="AA32" s="859">
        <v>0</v>
      </c>
      <c r="AB32" s="859">
        <v>0</v>
      </c>
      <c r="AC32" s="859">
        <v>0</v>
      </c>
      <c r="AD32" s="859">
        <v>0</v>
      </c>
      <c r="AE32" s="859">
        <v>0</v>
      </c>
      <c r="AF32" s="859">
        <v>0</v>
      </c>
      <c r="AG32" s="859">
        <v>0</v>
      </c>
      <c r="AH32" s="859">
        <v>0</v>
      </c>
      <c r="AI32" s="859">
        <v>0</v>
      </c>
      <c r="AJ32" s="859">
        <v>0</v>
      </c>
      <c r="AK32" s="859">
        <v>0</v>
      </c>
      <c r="AL32" s="859">
        <v>0</v>
      </c>
      <c r="AM32" s="859">
        <v>0</v>
      </c>
      <c r="AN32" s="859">
        <v>0</v>
      </c>
      <c r="AO32" s="769"/>
    </row>
    <row r="33" spans="1:41" hidden="1">
      <c r="A33" s="856"/>
      <c r="B33" s="847" t="b">
        <v>0</v>
      </c>
      <c r="C33" s="847"/>
      <c r="D33" s="847"/>
      <c r="E33" s="847"/>
      <c r="F33" s="847"/>
      <c r="G33" s="847"/>
      <c r="H33" s="847"/>
      <c r="I33" s="847"/>
      <c r="J33" s="847"/>
      <c r="K33" s="847"/>
      <c r="L33" s="273" t="s">
        <v>573</v>
      </c>
      <c r="M33" s="275" t="s">
        <v>452</v>
      </c>
      <c r="N33" s="270" t="s">
        <v>370</v>
      </c>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769"/>
    </row>
    <row r="34" spans="1:41" ht="22.8" hidden="1">
      <c r="A34" s="856"/>
      <c r="B34" s="847" t="b">
        <v>0</v>
      </c>
      <c r="C34" s="847"/>
      <c r="D34" s="847"/>
      <c r="E34" s="847"/>
      <c r="F34" s="847"/>
      <c r="G34" s="847"/>
      <c r="H34" s="847"/>
      <c r="I34" s="847"/>
      <c r="J34" s="847"/>
      <c r="K34" s="847"/>
      <c r="L34" s="273" t="s">
        <v>587</v>
      </c>
      <c r="M34" s="275" t="s">
        <v>1180</v>
      </c>
      <c r="N34" s="270" t="s">
        <v>370</v>
      </c>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769"/>
    </row>
    <row r="35" spans="1:41" ht="22.8" hidden="1">
      <c r="A35" s="856"/>
      <c r="B35" s="847" t="b">
        <v>0</v>
      </c>
      <c r="C35" s="847"/>
      <c r="D35" s="847"/>
      <c r="E35" s="847"/>
      <c r="F35" s="847"/>
      <c r="G35" s="847"/>
      <c r="H35" s="847"/>
      <c r="I35" s="847"/>
      <c r="J35" s="847"/>
      <c r="K35" s="847"/>
      <c r="L35" s="273" t="s">
        <v>593</v>
      </c>
      <c r="M35" s="275" t="s">
        <v>453</v>
      </c>
      <c r="N35" s="270" t="s">
        <v>370</v>
      </c>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769"/>
    </row>
    <row r="36" spans="1:41" hidden="1">
      <c r="A36" s="856"/>
      <c r="B36" s="847" t="b">
        <v>0</v>
      </c>
      <c r="C36" s="847"/>
      <c r="D36" s="847"/>
      <c r="E36" s="847"/>
      <c r="F36" s="847"/>
      <c r="G36" s="847"/>
      <c r="H36" s="847"/>
      <c r="I36" s="847"/>
      <c r="J36" s="847"/>
      <c r="K36" s="847"/>
      <c r="L36" s="273" t="s">
        <v>595</v>
      </c>
      <c r="M36" s="275" t="s">
        <v>454</v>
      </c>
      <c r="N36" s="270" t="s">
        <v>370</v>
      </c>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769"/>
    </row>
    <row r="37" spans="1:41" s="278" customFormat="1" ht="22.8" hidden="1">
      <c r="A37" s="856"/>
      <c r="B37" s="847" t="b">
        <v>0</v>
      </c>
      <c r="C37" s="857"/>
      <c r="D37" s="857"/>
      <c r="E37" s="857"/>
      <c r="F37" s="857"/>
      <c r="G37" s="857"/>
      <c r="H37" s="857"/>
      <c r="I37" s="857"/>
      <c r="J37" s="857"/>
      <c r="K37" s="857"/>
      <c r="L37" s="276" t="s">
        <v>102</v>
      </c>
      <c r="M37" s="272" t="s">
        <v>455</v>
      </c>
      <c r="N37" s="277" t="s">
        <v>370</v>
      </c>
      <c r="O37" s="858">
        <v>0</v>
      </c>
      <c r="P37" s="858">
        <v>0</v>
      </c>
      <c r="Q37" s="858">
        <v>0</v>
      </c>
      <c r="R37" s="858">
        <v>0</v>
      </c>
      <c r="S37" s="858">
        <v>0</v>
      </c>
      <c r="T37" s="858">
        <v>0</v>
      </c>
      <c r="U37" s="858">
        <v>0</v>
      </c>
      <c r="V37" s="858">
        <v>0</v>
      </c>
      <c r="W37" s="858">
        <v>0</v>
      </c>
      <c r="X37" s="858">
        <v>0</v>
      </c>
      <c r="Y37" s="858">
        <v>0</v>
      </c>
      <c r="Z37" s="858">
        <v>0</v>
      </c>
      <c r="AA37" s="858">
        <v>0</v>
      </c>
      <c r="AB37" s="858">
        <v>0</v>
      </c>
      <c r="AC37" s="858">
        <v>0</v>
      </c>
      <c r="AD37" s="858">
        <v>0</v>
      </c>
      <c r="AE37" s="858">
        <v>0</v>
      </c>
      <c r="AF37" s="858">
        <v>0</v>
      </c>
      <c r="AG37" s="858">
        <v>0</v>
      </c>
      <c r="AH37" s="858">
        <v>0</v>
      </c>
      <c r="AI37" s="858">
        <v>0</v>
      </c>
      <c r="AJ37" s="858">
        <v>0</v>
      </c>
      <c r="AK37" s="858">
        <v>0</v>
      </c>
      <c r="AL37" s="858">
        <v>0</v>
      </c>
      <c r="AM37" s="858">
        <v>0</v>
      </c>
      <c r="AN37" s="858">
        <v>0</v>
      </c>
      <c r="AO37" s="769"/>
    </row>
    <row r="38" spans="1:41" hidden="1">
      <c r="A38" s="856"/>
      <c r="B38" s="847" t="b">
        <v>0</v>
      </c>
      <c r="C38" s="847"/>
      <c r="D38" s="847"/>
      <c r="E38" s="847"/>
      <c r="F38" s="847"/>
      <c r="G38" s="847"/>
      <c r="H38" s="847"/>
      <c r="I38" s="847"/>
      <c r="J38" s="847"/>
      <c r="K38" s="847"/>
      <c r="L38" s="273" t="s">
        <v>17</v>
      </c>
      <c r="M38" s="274" t="s">
        <v>1191</v>
      </c>
      <c r="N38" s="270" t="s">
        <v>370</v>
      </c>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769"/>
    </row>
    <row r="39" spans="1:41" hidden="1">
      <c r="A39" s="856"/>
      <c r="B39" s="847" t="b">
        <v>0</v>
      </c>
      <c r="C39" s="847"/>
      <c r="D39" s="847"/>
      <c r="E39" s="847"/>
      <c r="F39" s="847"/>
      <c r="G39" s="847"/>
      <c r="H39" s="847"/>
      <c r="I39" s="847"/>
      <c r="J39" s="847"/>
      <c r="K39" s="847"/>
      <c r="L39" s="273" t="s">
        <v>146</v>
      </c>
      <c r="M39" s="274" t="s">
        <v>1192</v>
      </c>
      <c r="N39" s="270" t="s">
        <v>370</v>
      </c>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769"/>
    </row>
    <row r="40" spans="1:41" hidden="1">
      <c r="A40" s="856"/>
      <c r="B40" s="847" t="b">
        <v>0</v>
      </c>
      <c r="C40" s="847"/>
      <c r="D40" s="847"/>
      <c r="E40" s="847"/>
      <c r="F40" s="847"/>
      <c r="G40" s="847"/>
      <c r="H40" s="847"/>
      <c r="I40" s="847"/>
      <c r="J40" s="847"/>
      <c r="K40" s="847"/>
      <c r="L40" s="273" t="s">
        <v>167</v>
      </c>
      <c r="M40" s="274" t="s">
        <v>456</v>
      </c>
      <c r="N40" s="270" t="s">
        <v>370</v>
      </c>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769"/>
    </row>
    <row r="41" spans="1:41" s="82" customFormat="1">
      <c r="A41" s="762" t="s">
        <v>18</v>
      </c>
      <c r="B41" s="847" t="b">
        <v>1</v>
      </c>
      <c r="C41" s="750"/>
      <c r="D41" s="750"/>
      <c r="E41" s="750"/>
      <c r="F41" s="750"/>
      <c r="G41" s="750"/>
      <c r="H41" s="750"/>
      <c r="I41" s="750"/>
      <c r="J41" s="750"/>
      <c r="K41" s="750"/>
      <c r="L41" s="861" t="s">
        <v>2543</v>
      </c>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row>
    <row r="42" spans="1:41" s="278" customFormat="1" ht="22.8">
      <c r="A42" s="785">
        <v>1</v>
      </c>
      <c r="B42" s="847" t="b">
        <v>1</v>
      </c>
      <c r="C42" s="857"/>
      <c r="D42" s="857"/>
      <c r="E42" s="857"/>
      <c r="F42" s="857"/>
      <c r="G42" s="857"/>
      <c r="H42" s="857"/>
      <c r="I42" s="857"/>
      <c r="J42" s="857"/>
      <c r="K42" s="857"/>
      <c r="L42" s="276">
        <v>1</v>
      </c>
      <c r="M42" s="271" t="s">
        <v>438</v>
      </c>
      <c r="N42" s="277" t="s">
        <v>370</v>
      </c>
      <c r="O42" s="858">
        <v>0</v>
      </c>
      <c r="P42" s="858">
        <v>327.98</v>
      </c>
      <c r="Q42" s="858">
        <v>328</v>
      </c>
      <c r="R42" s="858">
        <v>314.58999999999997</v>
      </c>
      <c r="S42" s="858">
        <v>0</v>
      </c>
      <c r="T42" s="858">
        <v>486.53</v>
      </c>
      <c r="U42" s="858">
        <v>500</v>
      </c>
      <c r="V42" s="858">
        <v>0</v>
      </c>
      <c r="W42" s="858">
        <v>0</v>
      </c>
      <c r="X42" s="858">
        <v>0</v>
      </c>
      <c r="Y42" s="858">
        <v>0</v>
      </c>
      <c r="Z42" s="858">
        <v>0</v>
      </c>
      <c r="AA42" s="858">
        <v>0</v>
      </c>
      <c r="AB42" s="858">
        <v>0</v>
      </c>
      <c r="AC42" s="858">
        <v>0</v>
      </c>
      <c r="AD42" s="858">
        <v>0</v>
      </c>
      <c r="AE42" s="858">
        <v>463.23</v>
      </c>
      <c r="AF42" s="858">
        <v>0</v>
      </c>
      <c r="AG42" s="858">
        <v>0</v>
      </c>
      <c r="AH42" s="858">
        <v>0</v>
      </c>
      <c r="AI42" s="858">
        <v>0</v>
      </c>
      <c r="AJ42" s="858">
        <v>0</v>
      </c>
      <c r="AK42" s="858">
        <v>0</v>
      </c>
      <c r="AL42" s="858">
        <v>0</v>
      </c>
      <c r="AM42" s="858">
        <v>0</v>
      </c>
      <c r="AN42" s="858">
        <v>0</v>
      </c>
      <c r="AO42" s="769"/>
    </row>
    <row r="43" spans="1:41">
      <c r="A43" s="785">
        <v>1</v>
      </c>
      <c r="B43" s="847" t="b">
        <v>1</v>
      </c>
      <c r="C43" s="847"/>
      <c r="D43" s="847"/>
      <c r="E43" s="847"/>
      <c r="F43" s="847"/>
      <c r="G43" s="847"/>
      <c r="H43" s="847"/>
      <c r="I43" s="847"/>
      <c r="J43" s="847"/>
      <c r="K43" s="847"/>
      <c r="L43" s="273" t="s">
        <v>165</v>
      </c>
      <c r="M43" s="274" t="s">
        <v>439</v>
      </c>
      <c r="N43" s="270" t="s">
        <v>370</v>
      </c>
      <c r="O43" s="859">
        <v>0</v>
      </c>
      <c r="P43" s="859">
        <v>327.98</v>
      </c>
      <c r="Q43" s="859">
        <v>328</v>
      </c>
      <c r="R43" s="859">
        <v>314.58999999999997</v>
      </c>
      <c r="S43" s="859">
        <v>0</v>
      </c>
      <c r="T43" s="859">
        <v>486.53</v>
      </c>
      <c r="U43" s="859">
        <v>500</v>
      </c>
      <c r="V43" s="859">
        <v>0</v>
      </c>
      <c r="W43" s="859">
        <v>0</v>
      </c>
      <c r="X43" s="859">
        <v>0</v>
      </c>
      <c r="Y43" s="859">
        <v>0</v>
      </c>
      <c r="Z43" s="859">
        <v>0</v>
      </c>
      <c r="AA43" s="859">
        <v>0</v>
      </c>
      <c r="AB43" s="859">
        <v>0</v>
      </c>
      <c r="AC43" s="859">
        <v>0</v>
      </c>
      <c r="AD43" s="859">
        <v>0</v>
      </c>
      <c r="AE43" s="859">
        <v>463.23</v>
      </c>
      <c r="AF43" s="859">
        <v>0</v>
      </c>
      <c r="AG43" s="859">
        <v>0</v>
      </c>
      <c r="AH43" s="859">
        <v>0</v>
      </c>
      <c r="AI43" s="859">
        <v>0</v>
      </c>
      <c r="AJ43" s="859">
        <v>0</v>
      </c>
      <c r="AK43" s="859">
        <v>0</v>
      </c>
      <c r="AL43" s="859">
        <v>0</v>
      </c>
      <c r="AM43" s="859">
        <v>0</v>
      </c>
      <c r="AN43" s="859">
        <v>0</v>
      </c>
      <c r="AO43" s="769"/>
    </row>
    <row r="44" spans="1:41">
      <c r="A44" s="785">
        <v>1</v>
      </c>
      <c r="B44" s="847" t="b">
        <v>1</v>
      </c>
      <c r="C44" s="847"/>
      <c r="D44" s="847"/>
      <c r="E44" s="847"/>
      <c r="F44" s="847"/>
      <c r="G44" s="847"/>
      <c r="H44" s="847"/>
      <c r="I44" s="847"/>
      <c r="J44" s="847"/>
      <c r="K44" s="847"/>
      <c r="L44" s="273" t="s">
        <v>412</v>
      </c>
      <c r="M44" s="275" t="s">
        <v>440</v>
      </c>
      <c r="N44" s="270" t="s">
        <v>370</v>
      </c>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769"/>
    </row>
    <row r="45" spans="1:41">
      <c r="A45" s="785">
        <v>1</v>
      </c>
      <c r="B45" s="847" t="b">
        <v>1</v>
      </c>
      <c r="C45" s="847"/>
      <c r="D45" s="847"/>
      <c r="E45" s="847"/>
      <c r="F45" s="847"/>
      <c r="G45" s="847"/>
      <c r="H45" s="847"/>
      <c r="I45" s="847"/>
      <c r="J45" s="847"/>
      <c r="K45" s="847"/>
      <c r="L45" s="273" t="s">
        <v>414</v>
      </c>
      <c r="M45" s="275" t="s">
        <v>1126</v>
      </c>
      <c r="N45" s="270" t="s">
        <v>370</v>
      </c>
      <c r="O45" s="860"/>
      <c r="P45" s="860">
        <v>327.98</v>
      </c>
      <c r="Q45" s="860">
        <v>328</v>
      </c>
      <c r="R45" s="860">
        <v>314.58999999999997</v>
      </c>
      <c r="S45" s="860"/>
      <c r="T45" s="860">
        <v>486.53</v>
      </c>
      <c r="U45" s="860">
        <v>500</v>
      </c>
      <c r="V45" s="860"/>
      <c r="W45" s="860"/>
      <c r="X45" s="860"/>
      <c r="Y45" s="860"/>
      <c r="Z45" s="860"/>
      <c r="AA45" s="860"/>
      <c r="AB45" s="860"/>
      <c r="AC45" s="860"/>
      <c r="AD45" s="860"/>
      <c r="AE45" s="860">
        <v>463.23</v>
      </c>
      <c r="AF45" s="860"/>
      <c r="AG45" s="860"/>
      <c r="AH45" s="860"/>
      <c r="AI45" s="860"/>
      <c r="AJ45" s="860"/>
      <c r="AK45" s="860"/>
      <c r="AL45" s="860"/>
      <c r="AM45" s="860"/>
      <c r="AN45" s="860"/>
      <c r="AO45" s="769"/>
    </row>
    <row r="46" spans="1:41">
      <c r="A46" s="785">
        <v>1</v>
      </c>
      <c r="B46" s="847" t="b">
        <v>1</v>
      </c>
      <c r="C46" s="847"/>
      <c r="D46" s="847"/>
      <c r="E46" s="847"/>
      <c r="F46" s="847"/>
      <c r="G46" s="847"/>
      <c r="H46" s="847"/>
      <c r="I46" s="847"/>
      <c r="J46" s="847"/>
      <c r="K46" s="847"/>
      <c r="L46" s="273" t="s">
        <v>1087</v>
      </c>
      <c r="M46" s="275" t="s">
        <v>441</v>
      </c>
      <c r="N46" s="270" t="s">
        <v>370</v>
      </c>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769"/>
    </row>
    <row r="47" spans="1:41">
      <c r="A47" s="785">
        <v>1</v>
      </c>
      <c r="B47" s="847" t="b">
        <v>1</v>
      </c>
      <c r="C47" s="847"/>
      <c r="D47" s="847"/>
      <c r="E47" s="847"/>
      <c r="F47" s="847"/>
      <c r="G47" s="847"/>
      <c r="H47" s="847"/>
      <c r="I47" s="847"/>
      <c r="J47" s="847"/>
      <c r="K47" s="847"/>
      <c r="L47" s="273" t="s">
        <v>1088</v>
      </c>
      <c r="M47" s="275" t="s">
        <v>442</v>
      </c>
      <c r="N47" s="270" t="s">
        <v>370</v>
      </c>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769"/>
    </row>
    <row r="48" spans="1:41">
      <c r="A48" s="785">
        <v>1</v>
      </c>
      <c r="B48" s="847" t="b">
        <v>1</v>
      </c>
      <c r="C48" s="847"/>
      <c r="D48" s="847"/>
      <c r="E48" s="847"/>
      <c r="F48" s="847"/>
      <c r="G48" s="847"/>
      <c r="H48" s="847"/>
      <c r="I48" s="847"/>
      <c r="J48" s="847"/>
      <c r="K48" s="847"/>
      <c r="L48" s="273" t="s">
        <v>166</v>
      </c>
      <c r="M48" s="274" t="s">
        <v>443</v>
      </c>
      <c r="N48" s="270" t="s">
        <v>370</v>
      </c>
      <c r="O48" s="859">
        <v>0</v>
      </c>
      <c r="P48" s="859">
        <v>0</v>
      </c>
      <c r="Q48" s="859">
        <v>0</v>
      </c>
      <c r="R48" s="859">
        <v>0</v>
      </c>
      <c r="S48" s="859">
        <v>0</v>
      </c>
      <c r="T48" s="859">
        <v>0</v>
      </c>
      <c r="U48" s="859">
        <v>0</v>
      </c>
      <c r="V48" s="859">
        <v>0</v>
      </c>
      <c r="W48" s="859">
        <v>0</v>
      </c>
      <c r="X48" s="859">
        <v>0</v>
      </c>
      <c r="Y48" s="859">
        <v>0</v>
      </c>
      <c r="Z48" s="859">
        <v>0</v>
      </c>
      <c r="AA48" s="859">
        <v>0</v>
      </c>
      <c r="AB48" s="859">
        <v>0</v>
      </c>
      <c r="AC48" s="859">
        <v>0</v>
      </c>
      <c r="AD48" s="859">
        <v>0</v>
      </c>
      <c r="AE48" s="859">
        <v>0</v>
      </c>
      <c r="AF48" s="859">
        <v>0</v>
      </c>
      <c r="AG48" s="859">
        <v>0</v>
      </c>
      <c r="AH48" s="859">
        <v>0</v>
      </c>
      <c r="AI48" s="859">
        <v>0</v>
      </c>
      <c r="AJ48" s="859">
        <v>0</v>
      </c>
      <c r="AK48" s="859">
        <v>0</v>
      </c>
      <c r="AL48" s="859">
        <v>0</v>
      </c>
      <c r="AM48" s="859">
        <v>0</v>
      </c>
      <c r="AN48" s="859">
        <v>0</v>
      </c>
      <c r="AO48" s="769"/>
    </row>
    <row r="49" spans="1:41">
      <c r="A49" s="785">
        <v>1</v>
      </c>
      <c r="B49" s="847" t="b">
        <v>1</v>
      </c>
      <c r="C49" s="847"/>
      <c r="D49" s="847"/>
      <c r="E49" s="847"/>
      <c r="F49" s="847"/>
      <c r="G49" s="847"/>
      <c r="H49" s="847"/>
      <c r="I49" s="847"/>
      <c r="J49" s="847"/>
      <c r="K49" s="847"/>
      <c r="L49" s="273" t="s">
        <v>534</v>
      </c>
      <c r="M49" s="275" t="s">
        <v>444</v>
      </c>
      <c r="N49" s="270" t="s">
        <v>370</v>
      </c>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769"/>
    </row>
    <row r="50" spans="1:41">
      <c r="A50" s="785">
        <v>1</v>
      </c>
      <c r="B50" s="847" t="b">
        <v>1</v>
      </c>
      <c r="C50" s="847"/>
      <c r="D50" s="847"/>
      <c r="E50" s="847"/>
      <c r="F50" s="847"/>
      <c r="G50" s="847"/>
      <c r="H50" s="847"/>
      <c r="I50" s="847"/>
      <c r="J50" s="847"/>
      <c r="K50" s="847"/>
      <c r="L50" s="273" t="s">
        <v>540</v>
      </c>
      <c r="M50" s="275" t="s">
        <v>445</v>
      </c>
      <c r="N50" s="270" t="s">
        <v>370</v>
      </c>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769"/>
    </row>
    <row r="51" spans="1:41">
      <c r="A51" s="785">
        <v>1</v>
      </c>
      <c r="B51" s="847" t="b">
        <v>1</v>
      </c>
      <c r="C51" s="847"/>
      <c r="D51" s="847"/>
      <c r="E51" s="847"/>
      <c r="F51" s="847"/>
      <c r="G51" s="847"/>
      <c r="H51" s="847"/>
      <c r="I51" s="847"/>
      <c r="J51" s="847"/>
      <c r="K51" s="847"/>
      <c r="L51" s="273" t="s">
        <v>542</v>
      </c>
      <c r="M51" s="275" t="s">
        <v>446</v>
      </c>
      <c r="N51" s="270" t="s">
        <v>370</v>
      </c>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769"/>
    </row>
    <row r="52" spans="1:41">
      <c r="A52" s="785">
        <v>1</v>
      </c>
      <c r="B52" s="847" t="b">
        <v>1</v>
      </c>
      <c r="C52" s="847"/>
      <c r="D52" s="847"/>
      <c r="E52" s="847"/>
      <c r="F52" s="847"/>
      <c r="G52" s="847"/>
      <c r="H52" s="847"/>
      <c r="I52" s="847"/>
      <c r="J52" s="847"/>
      <c r="K52" s="847"/>
      <c r="L52" s="273" t="s">
        <v>378</v>
      </c>
      <c r="M52" s="274" t="s">
        <v>447</v>
      </c>
      <c r="N52" s="270" t="s">
        <v>370</v>
      </c>
      <c r="O52" s="859">
        <v>0</v>
      </c>
      <c r="P52" s="859">
        <v>0</v>
      </c>
      <c r="Q52" s="859">
        <v>0</v>
      </c>
      <c r="R52" s="859">
        <v>0</v>
      </c>
      <c r="S52" s="859">
        <v>0</v>
      </c>
      <c r="T52" s="859">
        <v>0</v>
      </c>
      <c r="U52" s="859">
        <v>0</v>
      </c>
      <c r="V52" s="859">
        <v>0</v>
      </c>
      <c r="W52" s="859">
        <v>0</v>
      </c>
      <c r="X52" s="859">
        <v>0</v>
      </c>
      <c r="Y52" s="859">
        <v>0</v>
      </c>
      <c r="Z52" s="859">
        <v>0</v>
      </c>
      <c r="AA52" s="859">
        <v>0</v>
      </c>
      <c r="AB52" s="859">
        <v>0</v>
      </c>
      <c r="AC52" s="859">
        <v>0</v>
      </c>
      <c r="AD52" s="859">
        <v>0</v>
      </c>
      <c r="AE52" s="859">
        <v>0</v>
      </c>
      <c r="AF52" s="859">
        <v>0</v>
      </c>
      <c r="AG52" s="859">
        <v>0</v>
      </c>
      <c r="AH52" s="859">
        <v>0</v>
      </c>
      <c r="AI52" s="859">
        <v>0</v>
      </c>
      <c r="AJ52" s="859">
        <v>0</v>
      </c>
      <c r="AK52" s="859">
        <v>0</v>
      </c>
      <c r="AL52" s="859">
        <v>0</v>
      </c>
      <c r="AM52" s="859">
        <v>0</v>
      </c>
      <c r="AN52" s="859">
        <v>0</v>
      </c>
      <c r="AO52" s="769"/>
    </row>
    <row r="53" spans="1:41">
      <c r="A53" s="785">
        <v>1</v>
      </c>
      <c r="B53" s="847" t="b">
        <v>1</v>
      </c>
      <c r="C53" s="847"/>
      <c r="D53" s="847"/>
      <c r="E53" s="847"/>
      <c r="F53" s="847"/>
      <c r="G53" s="847"/>
      <c r="H53" s="847"/>
      <c r="I53" s="847"/>
      <c r="J53" s="847"/>
      <c r="K53" s="847"/>
      <c r="L53" s="273" t="s">
        <v>564</v>
      </c>
      <c r="M53" s="275" t="s">
        <v>448</v>
      </c>
      <c r="N53" s="270" t="s">
        <v>370</v>
      </c>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769"/>
    </row>
    <row r="54" spans="1:41">
      <c r="A54" s="785">
        <v>1</v>
      </c>
      <c r="B54" s="847" t="b">
        <v>1</v>
      </c>
      <c r="C54" s="847"/>
      <c r="D54" s="847"/>
      <c r="E54" s="847"/>
      <c r="F54" s="847"/>
      <c r="G54" s="847"/>
      <c r="H54" s="847"/>
      <c r="I54" s="847"/>
      <c r="J54" s="847"/>
      <c r="K54" s="847"/>
      <c r="L54" s="273" t="s">
        <v>566</v>
      </c>
      <c r="M54" s="275" t="s">
        <v>449</v>
      </c>
      <c r="N54" s="270" t="s">
        <v>370</v>
      </c>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769"/>
    </row>
    <row r="55" spans="1:41">
      <c r="A55" s="785">
        <v>1</v>
      </c>
      <c r="B55" s="847" t="b">
        <v>1</v>
      </c>
      <c r="C55" s="847"/>
      <c r="D55" s="847"/>
      <c r="E55" s="847"/>
      <c r="F55" s="847"/>
      <c r="G55" s="847"/>
      <c r="H55" s="847"/>
      <c r="I55" s="847"/>
      <c r="J55" s="847"/>
      <c r="K55" s="847"/>
      <c r="L55" s="273" t="s">
        <v>568</v>
      </c>
      <c r="M55" s="275" t="s">
        <v>450</v>
      </c>
      <c r="N55" s="270" t="s">
        <v>370</v>
      </c>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769"/>
    </row>
    <row r="56" spans="1:41">
      <c r="A56" s="785">
        <v>1</v>
      </c>
      <c r="B56" s="847" t="b">
        <v>1</v>
      </c>
      <c r="C56" s="847"/>
      <c r="D56" s="847"/>
      <c r="E56" s="847"/>
      <c r="F56" s="847"/>
      <c r="G56" s="847"/>
      <c r="H56" s="847"/>
      <c r="I56" s="847"/>
      <c r="J56" s="847"/>
      <c r="K56" s="847"/>
      <c r="L56" s="273" t="s">
        <v>380</v>
      </c>
      <c r="M56" s="274" t="s">
        <v>451</v>
      </c>
      <c r="N56" s="270" t="s">
        <v>370</v>
      </c>
      <c r="O56" s="859">
        <v>0</v>
      </c>
      <c r="P56" s="859">
        <v>0</v>
      </c>
      <c r="Q56" s="859">
        <v>0</v>
      </c>
      <c r="R56" s="859">
        <v>0</v>
      </c>
      <c r="S56" s="859">
        <v>0</v>
      </c>
      <c r="T56" s="859">
        <v>0</v>
      </c>
      <c r="U56" s="859">
        <v>0</v>
      </c>
      <c r="V56" s="859">
        <v>0</v>
      </c>
      <c r="W56" s="859">
        <v>0</v>
      </c>
      <c r="X56" s="859">
        <v>0</v>
      </c>
      <c r="Y56" s="859">
        <v>0</v>
      </c>
      <c r="Z56" s="859">
        <v>0</v>
      </c>
      <c r="AA56" s="859">
        <v>0</v>
      </c>
      <c r="AB56" s="859">
        <v>0</v>
      </c>
      <c r="AC56" s="859">
        <v>0</v>
      </c>
      <c r="AD56" s="859">
        <v>0</v>
      </c>
      <c r="AE56" s="859">
        <v>0</v>
      </c>
      <c r="AF56" s="859">
        <v>0</v>
      </c>
      <c r="AG56" s="859">
        <v>0</v>
      </c>
      <c r="AH56" s="859">
        <v>0</v>
      </c>
      <c r="AI56" s="859">
        <v>0</v>
      </c>
      <c r="AJ56" s="859">
        <v>0</v>
      </c>
      <c r="AK56" s="859">
        <v>0</v>
      </c>
      <c r="AL56" s="859">
        <v>0</v>
      </c>
      <c r="AM56" s="859">
        <v>0</v>
      </c>
      <c r="AN56" s="859">
        <v>0</v>
      </c>
      <c r="AO56" s="769"/>
    </row>
    <row r="57" spans="1:41">
      <c r="A57" s="785">
        <v>1</v>
      </c>
      <c r="B57" s="847" t="b">
        <v>1</v>
      </c>
      <c r="C57" s="847"/>
      <c r="D57" s="847"/>
      <c r="E57" s="847"/>
      <c r="F57" s="847"/>
      <c r="G57" s="847"/>
      <c r="H57" s="847"/>
      <c r="I57" s="847"/>
      <c r="J57" s="847"/>
      <c r="K57" s="847"/>
      <c r="L57" s="273" t="s">
        <v>573</v>
      </c>
      <c r="M57" s="275" t="s">
        <v>452</v>
      </c>
      <c r="N57" s="270" t="s">
        <v>370</v>
      </c>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769"/>
    </row>
    <row r="58" spans="1:41" ht="22.8">
      <c r="A58" s="785">
        <v>1</v>
      </c>
      <c r="B58" s="847" t="b">
        <v>1</v>
      </c>
      <c r="C58" s="847"/>
      <c r="D58" s="847"/>
      <c r="E58" s="847"/>
      <c r="F58" s="847"/>
      <c r="G58" s="847"/>
      <c r="H58" s="847"/>
      <c r="I58" s="847"/>
      <c r="J58" s="847"/>
      <c r="K58" s="847"/>
      <c r="L58" s="273" t="s">
        <v>587</v>
      </c>
      <c r="M58" s="275" t="s">
        <v>1180</v>
      </c>
      <c r="N58" s="270" t="s">
        <v>370</v>
      </c>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769"/>
    </row>
    <row r="59" spans="1:41" ht="22.8">
      <c r="A59" s="785">
        <v>1</v>
      </c>
      <c r="B59" s="847" t="b">
        <v>1</v>
      </c>
      <c r="C59" s="847"/>
      <c r="D59" s="847"/>
      <c r="E59" s="847"/>
      <c r="F59" s="847"/>
      <c r="G59" s="847"/>
      <c r="H59" s="847"/>
      <c r="I59" s="847"/>
      <c r="J59" s="847"/>
      <c r="K59" s="847"/>
      <c r="L59" s="273" t="s">
        <v>593</v>
      </c>
      <c r="M59" s="275" t="s">
        <v>453</v>
      </c>
      <c r="N59" s="270" t="s">
        <v>370</v>
      </c>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769"/>
    </row>
    <row r="60" spans="1:41">
      <c r="A60" s="785">
        <v>1</v>
      </c>
      <c r="B60" s="847" t="b">
        <v>1</v>
      </c>
      <c r="C60" s="847"/>
      <c r="D60" s="847"/>
      <c r="E60" s="847"/>
      <c r="F60" s="847"/>
      <c r="G60" s="847"/>
      <c r="H60" s="847"/>
      <c r="I60" s="847"/>
      <c r="J60" s="847"/>
      <c r="K60" s="847"/>
      <c r="L60" s="273" t="s">
        <v>595</v>
      </c>
      <c r="M60" s="275" t="s">
        <v>454</v>
      </c>
      <c r="N60" s="270" t="s">
        <v>370</v>
      </c>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769"/>
    </row>
    <row r="61" spans="1:41" s="278" customFormat="1" ht="22.8">
      <c r="A61" s="785">
        <v>1</v>
      </c>
      <c r="B61" s="847" t="b">
        <v>1</v>
      </c>
      <c r="C61" s="857"/>
      <c r="D61" s="857"/>
      <c r="E61" s="857"/>
      <c r="F61" s="857"/>
      <c r="G61" s="857"/>
      <c r="H61" s="857"/>
      <c r="I61" s="857"/>
      <c r="J61" s="857"/>
      <c r="K61" s="857"/>
      <c r="L61" s="276" t="s">
        <v>102</v>
      </c>
      <c r="M61" s="272" t="s">
        <v>455</v>
      </c>
      <c r="N61" s="277" t="s">
        <v>370</v>
      </c>
      <c r="O61" s="858">
        <v>0</v>
      </c>
      <c r="P61" s="858">
        <v>0</v>
      </c>
      <c r="Q61" s="858">
        <v>0</v>
      </c>
      <c r="R61" s="858">
        <v>0</v>
      </c>
      <c r="S61" s="858">
        <v>0</v>
      </c>
      <c r="T61" s="858">
        <v>0</v>
      </c>
      <c r="U61" s="858">
        <v>0</v>
      </c>
      <c r="V61" s="858">
        <v>0</v>
      </c>
      <c r="W61" s="858">
        <v>0</v>
      </c>
      <c r="X61" s="858">
        <v>0</v>
      </c>
      <c r="Y61" s="858">
        <v>0</v>
      </c>
      <c r="Z61" s="858">
        <v>0</v>
      </c>
      <c r="AA61" s="858">
        <v>0</v>
      </c>
      <c r="AB61" s="858">
        <v>0</v>
      </c>
      <c r="AC61" s="858">
        <v>0</v>
      </c>
      <c r="AD61" s="858">
        <v>0</v>
      </c>
      <c r="AE61" s="858">
        <v>0</v>
      </c>
      <c r="AF61" s="858">
        <v>0</v>
      </c>
      <c r="AG61" s="858">
        <v>0</v>
      </c>
      <c r="AH61" s="858">
        <v>0</v>
      </c>
      <c r="AI61" s="858">
        <v>0</v>
      </c>
      <c r="AJ61" s="858">
        <v>0</v>
      </c>
      <c r="AK61" s="858">
        <v>0</v>
      </c>
      <c r="AL61" s="858">
        <v>0</v>
      </c>
      <c r="AM61" s="858">
        <v>0</v>
      </c>
      <c r="AN61" s="858">
        <v>0</v>
      </c>
      <c r="AO61" s="769"/>
    </row>
    <row r="62" spans="1:41">
      <c r="A62" s="785">
        <v>1</v>
      </c>
      <c r="B62" s="847" t="b">
        <v>1</v>
      </c>
      <c r="C62" s="847"/>
      <c r="D62" s="847"/>
      <c r="E62" s="847"/>
      <c r="F62" s="847"/>
      <c r="G62" s="847"/>
      <c r="H62" s="847"/>
      <c r="I62" s="847"/>
      <c r="J62" s="847"/>
      <c r="K62" s="847"/>
      <c r="L62" s="273" t="s">
        <v>17</v>
      </c>
      <c r="M62" s="274" t="s">
        <v>1191</v>
      </c>
      <c r="N62" s="270" t="s">
        <v>370</v>
      </c>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769"/>
    </row>
    <row r="63" spans="1:41">
      <c r="A63" s="785">
        <v>1</v>
      </c>
      <c r="B63" s="847" t="b">
        <v>1</v>
      </c>
      <c r="C63" s="847"/>
      <c r="D63" s="847"/>
      <c r="E63" s="847"/>
      <c r="F63" s="847"/>
      <c r="G63" s="847"/>
      <c r="H63" s="847"/>
      <c r="I63" s="847"/>
      <c r="J63" s="847"/>
      <c r="K63" s="847"/>
      <c r="L63" s="273" t="s">
        <v>146</v>
      </c>
      <c r="M63" s="274" t="s">
        <v>1192</v>
      </c>
      <c r="N63" s="270" t="s">
        <v>370</v>
      </c>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769"/>
    </row>
    <row r="64" spans="1:41">
      <c r="A64" s="785">
        <v>1</v>
      </c>
      <c r="B64" s="847" t="b">
        <v>1</v>
      </c>
      <c r="C64" s="847"/>
      <c r="D64" s="847"/>
      <c r="E64" s="847"/>
      <c r="F64" s="847"/>
      <c r="G64" s="847"/>
      <c r="H64" s="847"/>
      <c r="I64" s="847"/>
      <c r="J64" s="847"/>
      <c r="K64" s="847"/>
      <c r="L64" s="273" t="s">
        <v>167</v>
      </c>
      <c r="M64" s="274" t="s">
        <v>456</v>
      </c>
      <c r="N64" s="270" t="s">
        <v>370</v>
      </c>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769"/>
    </row>
    <row r="65" spans="1:41" ht="21" customHeight="1">
      <c r="A65" s="847"/>
      <c r="B65" s="847"/>
      <c r="C65" s="847"/>
      <c r="D65" s="847"/>
      <c r="E65" s="847"/>
      <c r="F65" s="847"/>
      <c r="G65" s="847"/>
      <c r="H65" s="847"/>
      <c r="I65" s="847"/>
      <c r="J65" s="847"/>
      <c r="K65" s="847"/>
      <c r="L65" s="847"/>
      <c r="M65" s="863" t="s">
        <v>1364</v>
      </c>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row>
    <row r="66" spans="1:41" ht="15" customHeight="1">
      <c r="A66" s="847"/>
      <c r="B66" s="847"/>
      <c r="C66" s="847"/>
      <c r="D66" s="847"/>
      <c r="E66" s="847"/>
      <c r="F66" s="847"/>
      <c r="G66" s="847"/>
      <c r="H66" s="847"/>
      <c r="I66" s="847"/>
      <c r="J66" s="847"/>
      <c r="K66" s="847"/>
      <c r="L66" s="1132" t="s">
        <v>1402</v>
      </c>
      <c r="M66" s="1133"/>
      <c r="N66" s="1133"/>
      <c r="O66" s="1133"/>
      <c r="P66" s="1133"/>
      <c r="Q66" s="1133"/>
      <c r="R66" s="1133"/>
      <c r="S66" s="1133"/>
      <c r="T66" s="1133"/>
      <c r="U66" s="1133"/>
      <c r="V66" s="1133"/>
      <c r="W66" s="1133"/>
      <c r="X66" s="1133"/>
      <c r="Y66" s="1133"/>
      <c r="Z66" s="1133"/>
      <c r="AA66" s="1133"/>
      <c r="AB66" s="1133"/>
      <c r="AC66" s="1133"/>
      <c r="AD66" s="1133"/>
      <c r="AE66" s="1133"/>
      <c r="AF66" s="1133"/>
      <c r="AG66" s="1133"/>
      <c r="AH66" s="1133"/>
      <c r="AI66" s="1133"/>
      <c r="AJ66" s="1133"/>
      <c r="AK66" s="1133"/>
      <c r="AL66" s="1133"/>
      <c r="AM66" s="1133"/>
      <c r="AN66" s="1133"/>
      <c r="AO66" s="1133"/>
    </row>
    <row r="67" spans="1:41" ht="107.4" customHeight="1">
      <c r="A67" s="847"/>
      <c r="B67" s="847"/>
      <c r="C67" s="847"/>
      <c r="D67" s="847"/>
      <c r="E67" s="847"/>
      <c r="F67" s="847"/>
      <c r="G67" s="847"/>
      <c r="H67" s="847"/>
      <c r="I67" s="847"/>
      <c r="J67" s="847"/>
      <c r="K67" s="650"/>
      <c r="L67" s="1134" t="s">
        <v>2525</v>
      </c>
      <c r="M67" s="1135"/>
      <c r="N67" s="1135"/>
      <c r="O67" s="1135"/>
      <c r="P67" s="1135"/>
      <c r="Q67" s="1135"/>
      <c r="R67" s="1135"/>
      <c r="S67" s="1135"/>
      <c r="T67" s="1135"/>
      <c r="U67" s="1135"/>
      <c r="V67" s="1135"/>
      <c r="W67" s="1135"/>
      <c r="X67" s="1135"/>
      <c r="Y67" s="1135"/>
      <c r="Z67" s="1135"/>
      <c r="AA67" s="1135"/>
      <c r="AB67" s="1135"/>
      <c r="AC67" s="1135"/>
      <c r="AD67" s="1135"/>
      <c r="AE67" s="1135"/>
      <c r="AF67" s="1135"/>
      <c r="AG67" s="1135"/>
      <c r="AH67" s="1135"/>
      <c r="AI67" s="1135"/>
      <c r="AJ67" s="1135"/>
      <c r="AK67" s="1135"/>
      <c r="AL67" s="1135"/>
      <c r="AM67" s="1135"/>
      <c r="AN67" s="1135"/>
      <c r="AO67" s="1135"/>
    </row>
    <row r="68" spans="1:41" ht="119.4" customHeight="1">
      <c r="A68" s="847"/>
      <c r="B68" s="847"/>
      <c r="C68" s="847"/>
      <c r="D68" s="847"/>
      <c r="E68" s="847"/>
      <c r="F68" s="847"/>
      <c r="G68" s="847"/>
      <c r="H68" s="847"/>
      <c r="I68" s="847"/>
      <c r="J68" s="847"/>
      <c r="K68" s="847"/>
      <c r="L68" s="1129"/>
      <c r="M68" s="1129"/>
      <c r="N68" s="1129"/>
      <c r="O68" s="1129"/>
      <c r="P68" s="1129"/>
      <c r="Q68" s="1129"/>
      <c r="R68" s="1129"/>
      <c r="S68" s="1129"/>
      <c r="T68" s="1129"/>
      <c r="U68" s="1129"/>
      <c r="V68" s="1129"/>
      <c r="W68" s="1129"/>
      <c r="X68" s="1129"/>
      <c r="Y68" s="1129"/>
      <c r="Z68" s="1129"/>
      <c r="AA68" s="1129"/>
      <c r="AB68" s="1129"/>
      <c r="AC68" s="1129"/>
      <c r="AD68" s="1129"/>
      <c r="AE68" s="1129"/>
      <c r="AF68" s="1129"/>
      <c r="AG68" s="1129"/>
      <c r="AH68" s="1129"/>
      <c r="AI68" s="1129"/>
      <c r="AJ68" s="1129"/>
      <c r="AK68" s="1129"/>
      <c r="AL68" s="1129"/>
      <c r="AM68" s="1129"/>
      <c r="AN68" s="1129"/>
      <c r="AO68" s="1129"/>
    </row>
  </sheetData>
  <sheetProtection formatColumns="0" formatRows="0" autoFilter="0"/>
  <mergeCells count="8">
    <mergeCell ref="L68:AO68"/>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47"/>
      <c r="B1" s="847"/>
      <c r="C1" s="847"/>
      <c r="D1" s="847"/>
      <c r="E1" s="847"/>
      <c r="F1" s="847"/>
      <c r="G1" s="847"/>
      <c r="H1" s="847"/>
      <c r="I1" s="847"/>
      <c r="J1" s="847"/>
      <c r="K1" s="847"/>
      <c r="L1" s="847"/>
      <c r="M1" s="847"/>
      <c r="N1" s="847"/>
      <c r="O1" s="757">
        <v>2024</v>
      </c>
      <c r="P1" s="757">
        <v>2025</v>
      </c>
      <c r="Q1" s="757">
        <v>2026</v>
      </c>
      <c r="R1" s="757">
        <v>2027</v>
      </c>
      <c r="S1" s="757">
        <v>2028</v>
      </c>
      <c r="T1" s="757">
        <v>2029</v>
      </c>
      <c r="U1" s="757">
        <v>2030</v>
      </c>
      <c r="V1" s="757">
        <v>2031</v>
      </c>
      <c r="W1" s="757">
        <v>2032</v>
      </c>
      <c r="X1" s="757">
        <v>2033</v>
      </c>
      <c r="Y1" s="757">
        <v>2024</v>
      </c>
      <c r="Z1" s="757">
        <v>2025</v>
      </c>
      <c r="AA1" s="757">
        <v>2026</v>
      </c>
      <c r="AB1" s="757">
        <v>2027</v>
      </c>
      <c r="AC1" s="757">
        <v>2028</v>
      </c>
      <c r="AD1" s="757">
        <v>2029</v>
      </c>
      <c r="AE1" s="757">
        <v>2030</v>
      </c>
      <c r="AF1" s="757">
        <v>2031</v>
      </c>
      <c r="AG1" s="757">
        <v>2032</v>
      </c>
      <c r="AH1" s="757">
        <v>2033</v>
      </c>
      <c r="AI1" s="847"/>
    </row>
    <row r="2" spans="1:35" hidden="1">
      <c r="A2" s="847"/>
      <c r="B2" s="847"/>
      <c r="C2" s="847"/>
      <c r="D2" s="847"/>
      <c r="E2" s="847"/>
      <c r="F2" s="847"/>
      <c r="G2" s="847"/>
      <c r="H2" s="847"/>
      <c r="I2" s="847"/>
      <c r="J2" s="847"/>
      <c r="K2" s="847"/>
      <c r="L2" s="847"/>
      <c r="M2" s="847"/>
      <c r="N2" s="847"/>
      <c r="O2" s="757"/>
      <c r="P2" s="757"/>
      <c r="Q2" s="757"/>
      <c r="R2" s="757"/>
      <c r="S2" s="757"/>
      <c r="T2" s="757"/>
      <c r="U2" s="757"/>
      <c r="V2" s="757"/>
      <c r="W2" s="757"/>
      <c r="X2" s="757"/>
      <c r="Y2" s="757"/>
      <c r="Z2" s="757"/>
      <c r="AA2" s="757"/>
      <c r="AB2" s="757"/>
      <c r="AC2" s="757"/>
      <c r="AD2" s="757"/>
      <c r="AE2" s="757"/>
      <c r="AF2" s="757"/>
      <c r="AG2" s="757"/>
      <c r="AH2" s="757"/>
      <c r="AI2" s="847"/>
    </row>
    <row r="3" spans="1:35" hidden="1">
      <c r="A3" s="847"/>
      <c r="B3" s="847"/>
      <c r="C3" s="847"/>
      <c r="D3" s="847"/>
      <c r="E3" s="847"/>
      <c r="F3" s="847"/>
      <c r="G3" s="847"/>
      <c r="H3" s="847"/>
      <c r="I3" s="847"/>
      <c r="J3" s="847"/>
      <c r="K3" s="847"/>
      <c r="L3" s="847"/>
      <c r="M3" s="847"/>
      <c r="N3" s="847"/>
      <c r="O3" s="757"/>
      <c r="P3" s="757"/>
      <c r="Q3" s="757"/>
      <c r="R3" s="757"/>
      <c r="S3" s="757"/>
      <c r="T3" s="757"/>
      <c r="U3" s="757"/>
      <c r="V3" s="757"/>
      <c r="W3" s="757"/>
      <c r="X3" s="757"/>
      <c r="Y3" s="757"/>
      <c r="Z3" s="757"/>
      <c r="AA3" s="757"/>
      <c r="AB3" s="757"/>
      <c r="AC3" s="757"/>
      <c r="AD3" s="757"/>
      <c r="AE3" s="757"/>
      <c r="AF3" s="757"/>
      <c r="AG3" s="757"/>
      <c r="AH3" s="757"/>
      <c r="AI3" s="847"/>
    </row>
    <row r="4" spans="1:35" hidden="1">
      <c r="A4" s="847"/>
      <c r="B4" s="847"/>
      <c r="C4" s="847"/>
      <c r="D4" s="847"/>
      <c r="E4" s="847"/>
      <c r="F4" s="847"/>
      <c r="G4" s="847"/>
      <c r="H4" s="847"/>
      <c r="I4" s="847"/>
      <c r="J4" s="847"/>
      <c r="K4" s="847"/>
      <c r="L4" s="847"/>
      <c r="M4" s="847"/>
      <c r="N4" s="847"/>
      <c r="O4" s="757"/>
      <c r="P4" s="757"/>
      <c r="Q4" s="757"/>
      <c r="R4" s="757"/>
      <c r="S4" s="757"/>
      <c r="T4" s="757"/>
      <c r="U4" s="757"/>
      <c r="V4" s="757"/>
      <c r="W4" s="757"/>
      <c r="X4" s="757"/>
      <c r="Y4" s="757"/>
      <c r="Z4" s="757"/>
      <c r="AA4" s="757"/>
      <c r="AB4" s="757"/>
      <c r="AC4" s="757"/>
      <c r="AD4" s="757"/>
      <c r="AE4" s="757"/>
      <c r="AF4" s="757"/>
      <c r="AG4" s="757"/>
      <c r="AH4" s="757"/>
      <c r="AI4" s="847"/>
    </row>
    <row r="5" spans="1:35" hidden="1">
      <c r="A5" s="847"/>
      <c r="B5" s="847"/>
      <c r="C5" s="847"/>
      <c r="D5" s="847"/>
      <c r="E5" s="847"/>
      <c r="F5" s="847"/>
      <c r="G5" s="847"/>
      <c r="H5" s="847"/>
      <c r="I5" s="847"/>
      <c r="J5" s="847"/>
      <c r="K5" s="847"/>
      <c r="L5" s="847"/>
      <c r="M5" s="847"/>
      <c r="N5" s="847"/>
      <c r="O5" s="757"/>
      <c r="P5" s="757"/>
      <c r="Q5" s="757"/>
      <c r="R5" s="757"/>
      <c r="S5" s="757"/>
      <c r="T5" s="757"/>
      <c r="U5" s="757"/>
      <c r="V5" s="757"/>
      <c r="W5" s="757"/>
      <c r="X5" s="757"/>
      <c r="Y5" s="757"/>
      <c r="Z5" s="757"/>
      <c r="AA5" s="757"/>
      <c r="AB5" s="757"/>
      <c r="AC5" s="757"/>
      <c r="AD5" s="757"/>
      <c r="AE5" s="757"/>
      <c r="AF5" s="757"/>
      <c r="AG5" s="757"/>
      <c r="AH5" s="757"/>
      <c r="AI5" s="847"/>
    </row>
    <row r="6" spans="1:35" hidden="1">
      <c r="A6" s="847"/>
      <c r="B6" s="847"/>
      <c r="C6" s="847"/>
      <c r="D6" s="847"/>
      <c r="E6" s="847"/>
      <c r="F6" s="847"/>
      <c r="G6" s="847"/>
      <c r="H6" s="847"/>
      <c r="I6" s="847"/>
      <c r="J6" s="847"/>
      <c r="K6" s="847"/>
      <c r="L6" s="847"/>
      <c r="M6" s="847"/>
      <c r="N6" s="847"/>
      <c r="O6" s="757"/>
      <c r="P6" s="757"/>
      <c r="Q6" s="757"/>
      <c r="R6" s="757"/>
      <c r="S6" s="757"/>
      <c r="T6" s="757"/>
      <c r="U6" s="757"/>
      <c r="V6" s="757"/>
      <c r="W6" s="757"/>
      <c r="X6" s="757"/>
      <c r="Y6" s="757"/>
      <c r="Z6" s="757"/>
      <c r="AA6" s="757"/>
      <c r="AB6" s="757"/>
      <c r="AC6" s="757"/>
      <c r="AD6" s="757"/>
      <c r="AE6" s="757"/>
      <c r="AF6" s="757"/>
      <c r="AG6" s="757"/>
      <c r="AH6" s="757"/>
      <c r="AI6" s="847"/>
    </row>
    <row r="7" spans="1:35" hidden="1">
      <c r="A7" s="847"/>
      <c r="B7" s="847"/>
      <c r="C7" s="847"/>
      <c r="D7" s="847"/>
      <c r="E7" s="847"/>
      <c r="F7" s="847"/>
      <c r="G7" s="847"/>
      <c r="H7" s="847"/>
      <c r="I7" s="847"/>
      <c r="J7" s="847"/>
      <c r="K7" s="847"/>
      <c r="L7" s="847"/>
      <c r="M7" s="847"/>
      <c r="N7" s="847"/>
      <c r="O7" s="707" t="b">
        <v>1</v>
      </c>
      <c r="P7" s="707" t="b">
        <v>0</v>
      </c>
      <c r="Q7" s="707" t="b">
        <v>0</v>
      </c>
      <c r="R7" s="707" t="b">
        <v>0</v>
      </c>
      <c r="S7" s="707" t="b">
        <v>0</v>
      </c>
      <c r="T7" s="707" t="b">
        <v>0</v>
      </c>
      <c r="U7" s="707" t="b">
        <v>0</v>
      </c>
      <c r="V7" s="707" t="b">
        <v>0</v>
      </c>
      <c r="W7" s="707" t="b">
        <v>0</v>
      </c>
      <c r="X7" s="707" t="b">
        <v>0</v>
      </c>
      <c r="Y7" s="707" t="b">
        <v>1</v>
      </c>
      <c r="Z7" s="707" t="b">
        <v>0</v>
      </c>
      <c r="AA7" s="707" t="b">
        <v>0</v>
      </c>
      <c r="AB7" s="707" t="b">
        <v>0</v>
      </c>
      <c r="AC7" s="707" t="b">
        <v>0</v>
      </c>
      <c r="AD7" s="707" t="b">
        <v>0</v>
      </c>
      <c r="AE7" s="707" t="b">
        <v>0</v>
      </c>
      <c r="AF7" s="707" t="b">
        <v>0</v>
      </c>
      <c r="AG7" s="707" t="b">
        <v>0</v>
      </c>
      <c r="AH7" s="707" t="b">
        <v>0</v>
      </c>
      <c r="AI7" s="847"/>
    </row>
    <row r="8" spans="1:35"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row>
    <row r="9" spans="1:35"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row>
    <row r="10" spans="1:35"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row>
    <row r="11" spans="1:35" ht="15" hidden="1" customHeight="1">
      <c r="A11" s="847"/>
      <c r="B11" s="847"/>
      <c r="C11" s="847"/>
      <c r="D11" s="847"/>
      <c r="E11" s="847"/>
      <c r="F11" s="847"/>
      <c r="G11" s="847"/>
      <c r="H11" s="847"/>
      <c r="I11" s="847"/>
      <c r="J11" s="847"/>
      <c r="K11" s="847"/>
      <c r="L11" s="864"/>
      <c r="M11" s="865"/>
      <c r="N11" s="864"/>
      <c r="O11" s="864"/>
      <c r="P11" s="864"/>
      <c r="Q11" s="864"/>
      <c r="R11" s="864"/>
      <c r="S11" s="864"/>
      <c r="T11" s="864"/>
      <c r="U11" s="864"/>
      <c r="V11" s="864"/>
      <c r="W11" s="864"/>
      <c r="X11" s="864"/>
      <c r="Y11" s="864"/>
      <c r="Z11" s="864"/>
      <c r="AA11" s="864"/>
      <c r="AB11" s="864"/>
      <c r="AC11" s="864"/>
      <c r="AD11" s="864"/>
      <c r="AE11" s="864"/>
      <c r="AF11" s="864"/>
      <c r="AG11" s="864"/>
      <c r="AH11" s="864"/>
      <c r="AI11" s="847"/>
    </row>
    <row r="12" spans="1:35" ht="20.100000000000001" customHeight="1">
      <c r="A12" s="847"/>
      <c r="B12" s="847"/>
      <c r="C12" s="847"/>
      <c r="D12" s="847"/>
      <c r="E12" s="847"/>
      <c r="F12" s="847"/>
      <c r="G12" s="847"/>
      <c r="H12" s="847"/>
      <c r="I12" s="847"/>
      <c r="J12" s="847"/>
      <c r="K12" s="847"/>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47"/>
      <c r="B13" s="847"/>
      <c r="C13" s="847"/>
      <c r="D13" s="847"/>
      <c r="E13" s="847"/>
      <c r="F13" s="847"/>
      <c r="G13" s="847"/>
      <c r="H13" s="847"/>
      <c r="I13" s="847"/>
      <c r="J13" s="847"/>
      <c r="K13" s="847"/>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47"/>
    </row>
    <row r="14" spans="1:35" ht="21.6" customHeight="1">
      <c r="A14" s="847"/>
      <c r="B14" s="847"/>
      <c r="C14" s="847"/>
      <c r="D14" s="847"/>
      <c r="E14" s="847"/>
      <c r="F14" s="847"/>
      <c r="G14" s="847"/>
      <c r="H14" s="847"/>
      <c r="I14" s="847"/>
      <c r="J14" s="847"/>
      <c r="K14" s="847"/>
      <c r="L14" s="1104" t="s">
        <v>16</v>
      </c>
      <c r="M14" s="1140" t="s">
        <v>142</v>
      </c>
      <c r="N14" s="1140" t="s">
        <v>143</v>
      </c>
      <c r="O14" s="723" t="s">
        <v>2567</v>
      </c>
      <c r="P14" s="723" t="s">
        <v>2596</v>
      </c>
      <c r="Q14" s="723" t="s">
        <v>2597</v>
      </c>
      <c r="R14" s="723" t="s">
        <v>2598</v>
      </c>
      <c r="S14" s="723" t="s">
        <v>2599</v>
      </c>
      <c r="T14" s="723" t="s">
        <v>2600</v>
      </c>
      <c r="U14" s="723" t="s">
        <v>2601</v>
      </c>
      <c r="V14" s="723" t="s">
        <v>2602</v>
      </c>
      <c r="W14" s="723" t="s">
        <v>2603</v>
      </c>
      <c r="X14" s="723" t="s">
        <v>2604</v>
      </c>
      <c r="Y14" s="723" t="s">
        <v>2567</v>
      </c>
      <c r="Z14" s="723" t="s">
        <v>2596</v>
      </c>
      <c r="AA14" s="723" t="s">
        <v>2597</v>
      </c>
      <c r="AB14" s="723" t="s">
        <v>2598</v>
      </c>
      <c r="AC14" s="723" t="s">
        <v>2599</v>
      </c>
      <c r="AD14" s="723" t="s">
        <v>2600</v>
      </c>
      <c r="AE14" s="723" t="s">
        <v>2601</v>
      </c>
      <c r="AF14" s="723" t="s">
        <v>2602</v>
      </c>
      <c r="AG14" s="723" t="s">
        <v>2603</v>
      </c>
      <c r="AH14" s="723" t="s">
        <v>2604</v>
      </c>
      <c r="AI14" s="1131" t="s">
        <v>323</v>
      </c>
    </row>
    <row r="15" spans="1:35" ht="57.75" customHeight="1">
      <c r="A15" s="847"/>
      <c r="B15" s="847"/>
      <c r="C15" s="847"/>
      <c r="D15" s="847"/>
      <c r="E15" s="847"/>
      <c r="F15" s="847"/>
      <c r="G15" s="847"/>
      <c r="H15" s="847"/>
      <c r="I15" s="847"/>
      <c r="J15" s="847"/>
      <c r="K15" s="847"/>
      <c r="L15" s="1104"/>
      <c r="M15" s="1140"/>
      <c r="N15" s="1140"/>
      <c r="O15" s="851" t="s">
        <v>457</v>
      </c>
      <c r="P15" s="851" t="s">
        <v>457</v>
      </c>
      <c r="Q15" s="851" t="s">
        <v>457</v>
      </c>
      <c r="R15" s="851" t="s">
        <v>457</v>
      </c>
      <c r="S15" s="851" t="s">
        <v>457</v>
      </c>
      <c r="T15" s="851" t="s">
        <v>457</v>
      </c>
      <c r="U15" s="851" t="s">
        <v>457</v>
      </c>
      <c r="V15" s="851" t="s">
        <v>457</v>
      </c>
      <c r="W15" s="851" t="s">
        <v>457</v>
      </c>
      <c r="X15" s="851" t="s">
        <v>457</v>
      </c>
      <c r="Y15" s="851" t="s">
        <v>286</v>
      </c>
      <c r="Z15" s="851" t="s">
        <v>286</v>
      </c>
      <c r="AA15" s="851" t="s">
        <v>286</v>
      </c>
      <c r="AB15" s="851" t="s">
        <v>286</v>
      </c>
      <c r="AC15" s="851" t="s">
        <v>286</v>
      </c>
      <c r="AD15" s="851" t="s">
        <v>286</v>
      </c>
      <c r="AE15" s="851" t="s">
        <v>286</v>
      </c>
      <c r="AF15" s="851" t="s">
        <v>286</v>
      </c>
      <c r="AG15" s="851" t="s">
        <v>286</v>
      </c>
      <c r="AH15" s="851" t="s">
        <v>286</v>
      </c>
      <c r="AI15" s="1131"/>
    </row>
    <row r="16" spans="1:35" s="82" customFormat="1">
      <c r="A16" s="762" t="s">
        <v>18</v>
      </c>
      <c r="B16" s="750"/>
      <c r="C16" s="750"/>
      <c r="D16" s="750"/>
      <c r="E16" s="750"/>
      <c r="F16" s="750"/>
      <c r="G16" s="750"/>
      <c r="H16" s="750"/>
      <c r="I16" s="750"/>
      <c r="J16" s="750"/>
      <c r="K16" s="750"/>
      <c r="L16" s="861" t="s">
        <v>2543</v>
      </c>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row>
    <row r="17" spans="1:35" s="278" customFormat="1">
      <c r="A17" s="785">
        <v>1</v>
      </c>
      <c r="B17" s="857"/>
      <c r="C17" s="857"/>
      <c r="D17" s="857"/>
      <c r="E17" s="857"/>
      <c r="F17" s="857"/>
      <c r="G17" s="857"/>
      <c r="H17" s="857"/>
      <c r="I17" s="857"/>
      <c r="J17" s="857"/>
      <c r="K17" s="857"/>
      <c r="L17" s="866" t="s">
        <v>18</v>
      </c>
      <c r="M17" s="285" t="s">
        <v>458</v>
      </c>
      <c r="N17" s="286" t="s">
        <v>370</v>
      </c>
      <c r="O17" s="867">
        <v>0</v>
      </c>
      <c r="P17" s="868">
        <v>0</v>
      </c>
      <c r="Q17" s="868">
        <v>0</v>
      </c>
      <c r="R17" s="868">
        <v>0</v>
      </c>
      <c r="S17" s="868">
        <v>0</v>
      </c>
      <c r="T17" s="868">
        <v>0</v>
      </c>
      <c r="U17" s="868">
        <v>0</v>
      </c>
      <c r="V17" s="868">
        <v>0</v>
      </c>
      <c r="W17" s="868">
        <v>0</v>
      </c>
      <c r="X17" s="868">
        <v>0</v>
      </c>
      <c r="Y17" s="867">
        <v>0</v>
      </c>
      <c r="Z17" s="868">
        <v>0</v>
      </c>
      <c r="AA17" s="868">
        <v>0</v>
      </c>
      <c r="AB17" s="868">
        <v>0</v>
      </c>
      <c r="AC17" s="868">
        <v>0</v>
      </c>
      <c r="AD17" s="868">
        <v>0</v>
      </c>
      <c r="AE17" s="868">
        <v>0</v>
      </c>
      <c r="AF17" s="868">
        <v>0</v>
      </c>
      <c r="AG17" s="868">
        <v>0</v>
      </c>
      <c r="AH17" s="868">
        <v>0</v>
      </c>
      <c r="AI17" s="769"/>
    </row>
    <row r="18" spans="1:35">
      <c r="A18" s="785">
        <v>1</v>
      </c>
      <c r="B18" s="847"/>
      <c r="C18" s="847"/>
      <c r="D18" s="847"/>
      <c r="E18" s="847"/>
      <c r="F18" s="847"/>
      <c r="G18" s="847"/>
      <c r="H18" s="847"/>
      <c r="I18" s="847"/>
      <c r="J18" s="847"/>
      <c r="K18" s="847"/>
      <c r="L18" s="869" t="s">
        <v>165</v>
      </c>
      <c r="M18" s="289" t="s">
        <v>459</v>
      </c>
      <c r="N18" s="288" t="s">
        <v>370</v>
      </c>
      <c r="O18" s="870"/>
      <c r="P18" s="871"/>
      <c r="Q18" s="871"/>
      <c r="R18" s="871"/>
      <c r="S18" s="871"/>
      <c r="T18" s="871"/>
      <c r="U18" s="871"/>
      <c r="V18" s="871"/>
      <c r="W18" s="871"/>
      <c r="X18" s="871"/>
      <c r="Y18" s="870"/>
      <c r="Z18" s="871"/>
      <c r="AA18" s="871"/>
      <c r="AB18" s="871"/>
      <c r="AC18" s="871"/>
      <c r="AD18" s="871"/>
      <c r="AE18" s="871"/>
      <c r="AF18" s="871"/>
      <c r="AG18" s="871"/>
      <c r="AH18" s="871"/>
      <c r="AI18" s="769"/>
    </row>
    <row r="19" spans="1:35" ht="22.8">
      <c r="A19" s="785">
        <v>1</v>
      </c>
      <c r="B19" s="847"/>
      <c r="C19" s="847"/>
      <c r="D19" s="847"/>
      <c r="E19" s="847"/>
      <c r="F19" s="847"/>
      <c r="G19" s="847"/>
      <c r="H19" s="847"/>
      <c r="I19" s="847"/>
      <c r="J19" s="847"/>
      <c r="K19" s="847"/>
      <c r="L19" s="869" t="s">
        <v>166</v>
      </c>
      <c r="M19" s="289" t="s">
        <v>460</v>
      </c>
      <c r="N19" s="288" t="s">
        <v>370</v>
      </c>
      <c r="O19" s="870"/>
      <c r="P19" s="871"/>
      <c r="Q19" s="871"/>
      <c r="R19" s="871"/>
      <c r="S19" s="871"/>
      <c r="T19" s="871"/>
      <c r="U19" s="871"/>
      <c r="V19" s="871"/>
      <c r="W19" s="871"/>
      <c r="X19" s="871"/>
      <c r="Y19" s="870"/>
      <c r="Z19" s="871"/>
      <c r="AA19" s="871"/>
      <c r="AB19" s="871"/>
      <c r="AC19" s="871"/>
      <c r="AD19" s="871"/>
      <c r="AE19" s="871"/>
      <c r="AF19" s="871"/>
      <c r="AG19" s="871"/>
      <c r="AH19" s="871"/>
      <c r="AI19" s="769"/>
    </row>
    <row r="20" spans="1:35" ht="34.200000000000003">
      <c r="A20" s="785">
        <v>1</v>
      </c>
      <c r="B20" s="847"/>
      <c r="C20" s="847"/>
      <c r="D20" s="847"/>
      <c r="E20" s="847"/>
      <c r="F20" s="847"/>
      <c r="G20" s="847"/>
      <c r="H20" s="847"/>
      <c r="I20" s="847"/>
      <c r="J20" s="847"/>
      <c r="K20" s="847"/>
      <c r="L20" s="869" t="s">
        <v>378</v>
      </c>
      <c r="M20" s="289" t="s">
        <v>461</v>
      </c>
      <c r="N20" s="288" t="s">
        <v>370</v>
      </c>
      <c r="O20" s="870"/>
      <c r="P20" s="871"/>
      <c r="Q20" s="871"/>
      <c r="R20" s="871"/>
      <c r="S20" s="871"/>
      <c r="T20" s="871"/>
      <c r="U20" s="871"/>
      <c r="V20" s="871"/>
      <c r="W20" s="871"/>
      <c r="X20" s="871"/>
      <c r="Y20" s="870"/>
      <c r="Z20" s="871"/>
      <c r="AA20" s="871"/>
      <c r="AB20" s="871"/>
      <c r="AC20" s="871"/>
      <c r="AD20" s="871"/>
      <c r="AE20" s="871"/>
      <c r="AF20" s="871"/>
      <c r="AG20" s="871"/>
      <c r="AH20" s="871"/>
      <c r="AI20" s="769"/>
    </row>
    <row r="21" spans="1:35">
      <c r="A21" s="785">
        <v>1</v>
      </c>
      <c r="B21" s="847"/>
      <c r="C21" s="847"/>
      <c r="D21" s="847"/>
      <c r="E21" s="847"/>
      <c r="F21" s="847"/>
      <c r="G21" s="847"/>
      <c r="H21" s="847"/>
      <c r="I21" s="847"/>
      <c r="J21" s="847"/>
      <c r="K21" s="847"/>
      <c r="L21" s="869" t="s">
        <v>102</v>
      </c>
      <c r="M21" s="287" t="s">
        <v>462</v>
      </c>
      <c r="N21" s="288" t="s">
        <v>145</v>
      </c>
      <c r="O21" s="872">
        <v>0</v>
      </c>
      <c r="P21" s="872">
        <v>0</v>
      </c>
      <c r="Q21" s="872">
        <v>0</v>
      </c>
      <c r="R21" s="872">
        <v>0</v>
      </c>
      <c r="S21" s="872">
        <v>0</v>
      </c>
      <c r="T21" s="872">
        <v>0</v>
      </c>
      <c r="U21" s="872">
        <v>0</v>
      </c>
      <c r="V21" s="872">
        <v>0</v>
      </c>
      <c r="W21" s="872">
        <v>0</v>
      </c>
      <c r="X21" s="872">
        <v>0</v>
      </c>
      <c r="Y21" s="872">
        <v>4.9000000000000004</v>
      </c>
      <c r="Z21" s="872">
        <v>0</v>
      </c>
      <c r="AA21" s="872">
        <v>0</v>
      </c>
      <c r="AB21" s="872">
        <v>0</v>
      </c>
      <c r="AC21" s="872">
        <v>0</v>
      </c>
      <c r="AD21" s="872">
        <v>0</v>
      </c>
      <c r="AE21" s="872">
        <v>0</v>
      </c>
      <c r="AF21" s="872">
        <v>0</v>
      </c>
      <c r="AG21" s="872">
        <v>0</v>
      </c>
      <c r="AH21" s="872">
        <v>0</v>
      </c>
      <c r="AI21" s="769"/>
    </row>
    <row r="22" spans="1:35">
      <c r="A22" s="785">
        <v>1</v>
      </c>
      <c r="B22" s="847"/>
      <c r="C22" s="847"/>
      <c r="D22" s="847"/>
      <c r="E22" s="847"/>
      <c r="F22" s="847"/>
      <c r="G22" s="847"/>
      <c r="H22" s="847"/>
      <c r="I22" s="847"/>
      <c r="J22" s="847"/>
      <c r="K22" s="847"/>
      <c r="L22" s="873">
        <v>3</v>
      </c>
      <c r="M22" s="287" t="s">
        <v>463</v>
      </c>
      <c r="N22" s="288" t="s">
        <v>145</v>
      </c>
      <c r="O22" s="874">
        <v>0</v>
      </c>
      <c r="P22" s="875">
        <v>0</v>
      </c>
      <c r="Q22" s="875">
        <v>0</v>
      </c>
      <c r="R22" s="875">
        <v>0</v>
      </c>
      <c r="S22" s="875">
        <v>0</v>
      </c>
      <c r="T22" s="875">
        <v>0</v>
      </c>
      <c r="U22" s="875">
        <v>0</v>
      </c>
      <c r="V22" s="875">
        <v>0</v>
      </c>
      <c r="W22" s="875">
        <v>0</v>
      </c>
      <c r="X22" s="875">
        <v>0</v>
      </c>
      <c r="Y22" s="875">
        <v>0</v>
      </c>
      <c r="Z22" s="875">
        <v>0</v>
      </c>
      <c r="AA22" s="875">
        <v>0</v>
      </c>
      <c r="AB22" s="875">
        <v>0</v>
      </c>
      <c r="AC22" s="875">
        <v>0</v>
      </c>
      <c r="AD22" s="875">
        <v>0</v>
      </c>
      <c r="AE22" s="875">
        <v>0</v>
      </c>
      <c r="AF22" s="875">
        <v>0</v>
      </c>
      <c r="AG22" s="875">
        <v>0</v>
      </c>
      <c r="AH22" s="875">
        <v>0</v>
      </c>
      <c r="AI22" s="769"/>
    </row>
    <row r="23" spans="1:35" s="278" customFormat="1">
      <c r="A23" s="785">
        <v>1</v>
      </c>
      <c r="B23" s="857"/>
      <c r="C23" s="857"/>
      <c r="D23" s="857"/>
      <c r="E23" s="857"/>
      <c r="F23" s="857"/>
      <c r="G23" s="857"/>
      <c r="H23" s="857"/>
      <c r="I23" s="857"/>
      <c r="J23" s="857"/>
      <c r="K23" s="857"/>
      <c r="L23" s="866" t="s">
        <v>104</v>
      </c>
      <c r="M23" s="285" t="s">
        <v>464</v>
      </c>
      <c r="N23" s="286" t="s">
        <v>370</v>
      </c>
      <c r="O23" s="867">
        <v>0</v>
      </c>
      <c r="P23" s="867">
        <v>0</v>
      </c>
      <c r="Q23" s="867">
        <v>0</v>
      </c>
      <c r="R23" s="867">
        <v>0</v>
      </c>
      <c r="S23" s="867">
        <v>0</v>
      </c>
      <c r="T23" s="867">
        <v>0</v>
      </c>
      <c r="U23" s="867">
        <v>0</v>
      </c>
      <c r="V23" s="867">
        <v>0</v>
      </c>
      <c r="W23" s="867">
        <v>0</v>
      </c>
      <c r="X23" s="867">
        <v>0</v>
      </c>
      <c r="Y23" s="867">
        <v>0</v>
      </c>
      <c r="Z23" s="867">
        <v>0</v>
      </c>
      <c r="AA23" s="867">
        <v>0</v>
      </c>
      <c r="AB23" s="867">
        <v>0</v>
      </c>
      <c r="AC23" s="867">
        <v>0</v>
      </c>
      <c r="AD23" s="867">
        <v>0</v>
      </c>
      <c r="AE23" s="867">
        <v>0</v>
      </c>
      <c r="AF23" s="867">
        <v>0</v>
      </c>
      <c r="AG23" s="867">
        <v>0</v>
      </c>
      <c r="AH23" s="867">
        <v>0</v>
      </c>
      <c r="AI23" s="769"/>
    </row>
    <row r="24" spans="1:35">
      <c r="A24" s="847"/>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row>
    <row r="25" spans="1:35" ht="15" customHeight="1">
      <c r="A25" s="847"/>
      <c r="B25" s="847"/>
      <c r="C25" s="847"/>
      <c r="D25" s="847"/>
      <c r="E25" s="847"/>
      <c r="F25" s="847"/>
      <c r="G25" s="847"/>
      <c r="H25" s="847"/>
      <c r="I25" s="847"/>
      <c r="J25" s="847"/>
      <c r="K25" s="847"/>
      <c r="L25" s="1132" t="s">
        <v>1402</v>
      </c>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7"/>
      <c r="AI25" s="1137"/>
    </row>
    <row r="26" spans="1:35" ht="15" customHeight="1">
      <c r="A26" s="847"/>
      <c r="B26" s="847"/>
      <c r="C26" s="847"/>
      <c r="D26" s="847"/>
      <c r="E26" s="847"/>
      <c r="F26" s="847"/>
      <c r="G26" s="847"/>
      <c r="H26" s="847"/>
      <c r="I26" s="847"/>
      <c r="J26" s="847"/>
      <c r="K26" s="650"/>
      <c r="L26" s="1135"/>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9"/>
      <c r="AI26" s="1139"/>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26" t="str">
        <f>"Код шаблона: " &amp; GetCode()</f>
        <v>Код шаблона: EXPERT.VSVO.INDEX.CORR</v>
      </c>
      <c r="C2" s="1026"/>
      <c r="D2" s="1026"/>
      <c r="E2" s="1026"/>
      <c r="F2" s="1026"/>
      <c r="G2" s="1026"/>
      <c r="H2" s="19"/>
      <c r="I2" s="19"/>
      <c r="J2" s="19"/>
      <c r="K2" s="19"/>
      <c r="L2" s="19"/>
      <c r="M2" s="19"/>
      <c r="N2" s="19"/>
      <c r="O2" s="19"/>
      <c r="P2" s="19"/>
      <c r="Q2" s="19"/>
      <c r="R2" s="19"/>
      <c r="S2" s="19"/>
      <c r="T2" s="19"/>
      <c r="U2" s="19"/>
      <c r="V2" s="19"/>
      <c r="W2" s="17"/>
      <c r="Y2" s="18"/>
      <c r="AA2" s="16"/>
    </row>
    <row r="3" spans="1:29" ht="18" customHeight="1">
      <c r="B3" s="1027" t="str">
        <f>"Версия " &amp; Getversion()</f>
        <v>Версия 3.1</v>
      </c>
      <c r="C3" s="102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28" t="s">
        <v>1128</v>
      </c>
      <c r="C5" s="1029"/>
      <c r="D5" s="1029"/>
      <c r="E5" s="1029"/>
      <c r="F5" s="1029"/>
      <c r="G5" s="1029"/>
      <c r="H5" s="1029"/>
      <c r="I5" s="1029"/>
      <c r="J5" s="1029"/>
      <c r="K5" s="1029"/>
      <c r="L5" s="1029"/>
      <c r="M5" s="1029"/>
      <c r="N5" s="1029"/>
      <c r="O5" s="1029"/>
      <c r="P5" s="1029"/>
      <c r="Q5" s="1029"/>
      <c r="R5" s="1029"/>
      <c r="S5" s="1029"/>
      <c r="T5" s="1029"/>
      <c r="U5" s="1029"/>
      <c r="V5" s="1029"/>
      <c r="W5" s="1029"/>
      <c r="X5" s="1029"/>
      <c r="Y5" s="1030"/>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31" t="s">
        <v>1186</v>
      </c>
      <c r="F7" s="1031"/>
      <c r="G7" s="1031"/>
      <c r="H7" s="1031"/>
      <c r="I7" s="1031"/>
      <c r="J7" s="1031"/>
      <c r="K7" s="1031"/>
      <c r="L7" s="1031"/>
      <c r="M7" s="1031"/>
      <c r="N7" s="1031"/>
      <c r="O7" s="1031"/>
      <c r="P7" s="1031"/>
      <c r="Q7" s="1031"/>
      <c r="R7" s="1031"/>
      <c r="S7" s="1031"/>
      <c r="T7" s="1031"/>
      <c r="U7" s="1031"/>
      <c r="V7" s="1031"/>
      <c r="W7" s="1031"/>
      <c r="X7" s="1031"/>
      <c r="Y7" s="48"/>
      <c r="Z7" s="24"/>
    </row>
    <row r="8" spans="1:29" ht="15" customHeight="1">
      <c r="A8" s="24"/>
      <c r="B8" s="24"/>
      <c r="C8" s="26"/>
      <c r="D8" s="25"/>
      <c r="E8" s="1031"/>
      <c r="F8" s="1031"/>
      <c r="G8" s="1031"/>
      <c r="H8" s="1031"/>
      <c r="I8" s="1031"/>
      <c r="J8" s="1031"/>
      <c r="K8" s="1031"/>
      <c r="L8" s="1031"/>
      <c r="M8" s="1031"/>
      <c r="N8" s="1031"/>
      <c r="O8" s="1031"/>
      <c r="P8" s="1031"/>
      <c r="Q8" s="1031"/>
      <c r="R8" s="1031"/>
      <c r="S8" s="1031"/>
      <c r="T8" s="1031"/>
      <c r="U8" s="1031"/>
      <c r="V8" s="1031"/>
      <c r="W8" s="1031"/>
      <c r="X8" s="1031"/>
      <c r="Y8" s="48"/>
      <c r="Z8" s="24"/>
    </row>
    <row r="9" spans="1:29" ht="15" customHeight="1">
      <c r="A9" s="24"/>
      <c r="B9" s="24"/>
      <c r="C9" s="26"/>
      <c r="D9" s="25"/>
      <c r="E9" s="1031"/>
      <c r="F9" s="1031"/>
      <c r="G9" s="1031"/>
      <c r="H9" s="1031"/>
      <c r="I9" s="1031"/>
      <c r="J9" s="1031"/>
      <c r="K9" s="1031"/>
      <c r="L9" s="1031"/>
      <c r="M9" s="1031"/>
      <c r="N9" s="1031"/>
      <c r="O9" s="1031"/>
      <c r="P9" s="1031"/>
      <c r="Q9" s="1031"/>
      <c r="R9" s="1031"/>
      <c r="S9" s="1031"/>
      <c r="T9" s="1031"/>
      <c r="U9" s="1031"/>
      <c r="V9" s="1031"/>
      <c r="W9" s="1031"/>
      <c r="X9" s="1031"/>
      <c r="Y9" s="48"/>
      <c r="Z9" s="24"/>
    </row>
    <row r="10" spans="1:29" ht="10.5" customHeight="1">
      <c r="A10" s="24"/>
      <c r="B10" s="24"/>
      <c r="C10" s="26"/>
      <c r="D10" s="25"/>
      <c r="E10" s="1031"/>
      <c r="F10" s="1031"/>
      <c r="G10" s="1031"/>
      <c r="H10" s="1031"/>
      <c r="I10" s="1031"/>
      <c r="J10" s="1031"/>
      <c r="K10" s="1031"/>
      <c r="L10" s="1031"/>
      <c r="M10" s="1031"/>
      <c r="N10" s="1031"/>
      <c r="O10" s="1031"/>
      <c r="P10" s="1031"/>
      <c r="Q10" s="1031"/>
      <c r="R10" s="1031"/>
      <c r="S10" s="1031"/>
      <c r="T10" s="1031"/>
      <c r="U10" s="1031"/>
      <c r="V10" s="1031"/>
      <c r="W10" s="1031"/>
      <c r="X10" s="1031"/>
      <c r="Y10" s="48"/>
      <c r="Z10" s="24"/>
    </row>
    <row r="11" spans="1:29" ht="27" customHeight="1">
      <c r="A11" s="24"/>
      <c r="B11" s="24"/>
      <c r="C11" s="26"/>
      <c r="D11" s="25"/>
      <c r="E11" s="1031"/>
      <c r="F11" s="1031"/>
      <c r="G11" s="1031"/>
      <c r="H11" s="1031"/>
      <c r="I11" s="1031"/>
      <c r="J11" s="1031"/>
      <c r="K11" s="1031"/>
      <c r="L11" s="1031"/>
      <c r="M11" s="1031"/>
      <c r="N11" s="1031"/>
      <c r="O11" s="1031"/>
      <c r="P11" s="1031"/>
      <c r="Q11" s="1031"/>
      <c r="R11" s="1031"/>
      <c r="S11" s="1031"/>
      <c r="T11" s="1031"/>
      <c r="U11" s="1031"/>
      <c r="V11" s="1031"/>
      <c r="W11" s="1031"/>
      <c r="X11" s="1031"/>
      <c r="Y11" s="48"/>
      <c r="Z11" s="24"/>
    </row>
    <row r="12" spans="1:29" ht="12" customHeight="1">
      <c r="A12" s="24"/>
      <c r="B12" s="24"/>
      <c r="C12" s="26"/>
      <c r="D12" s="25"/>
      <c r="E12" s="1031"/>
      <c r="F12" s="1031"/>
      <c r="G12" s="1031"/>
      <c r="H12" s="1031"/>
      <c r="I12" s="1031"/>
      <c r="J12" s="1031"/>
      <c r="K12" s="1031"/>
      <c r="L12" s="1031"/>
      <c r="M12" s="1031"/>
      <c r="N12" s="1031"/>
      <c r="O12" s="1031"/>
      <c r="P12" s="1031"/>
      <c r="Q12" s="1031"/>
      <c r="R12" s="1031"/>
      <c r="S12" s="1031"/>
      <c r="T12" s="1031"/>
      <c r="U12" s="1031"/>
      <c r="V12" s="1031"/>
      <c r="W12" s="1031"/>
      <c r="X12" s="1031"/>
      <c r="Y12" s="48"/>
      <c r="Z12" s="24"/>
    </row>
    <row r="13" spans="1:29" ht="38.25" customHeight="1">
      <c r="A13" s="24"/>
      <c r="B13" s="24"/>
      <c r="C13" s="26"/>
      <c r="D13" s="25"/>
      <c r="E13" s="1031"/>
      <c r="F13" s="1031"/>
      <c r="G13" s="1031"/>
      <c r="H13" s="1031"/>
      <c r="I13" s="1031"/>
      <c r="J13" s="1031"/>
      <c r="K13" s="1031"/>
      <c r="L13" s="1031"/>
      <c r="M13" s="1031"/>
      <c r="N13" s="1031"/>
      <c r="O13" s="1031"/>
      <c r="P13" s="1031"/>
      <c r="Q13" s="1031"/>
      <c r="R13" s="1031"/>
      <c r="S13" s="1031"/>
      <c r="T13" s="1031"/>
      <c r="U13" s="1031"/>
      <c r="V13" s="1031"/>
      <c r="W13" s="1031"/>
      <c r="X13" s="1031"/>
      <c r="Y13" s="49"/>
      <c r="Z13" s="24"/>
    </row>
    <row r="14" spans="1:29" ht="15" customHeight="1">
      <c r="A14" s="24"/>
      <c r="B14" s="24"/>
      <c r="C14" s="26"/>
      <c r="D14" s="25"/>
      <c r="E14" s="1031" t="s">
        <v>191</v>
      </c>
      <c r="F14" s="1031"/>
      <c r="G14" s="1031"/>
      <c r="H14" s="1031"/>
      <c r="I14" s="1031"/>
      <c r="J14" s="1031"/>
      <c r="K14" s="1031"/>
      <c r="L14" s="1031"/>
      <c r="M14" s="1031"/>
      <c r="N14" s="1031"/>
      <c r="O14" s="1031"/>
      <c r="P14" s="1031"/>
      <c r="Q14" s="1031"/>
      <c r="R14" s="1031"/>
      <c r="S14" s="1031"/>
      <c r="T14" s="1031"/>
      <c r="U14" s="1031"/>
      <c r="V14" s="1031"/>
      <c r="W14" s="1031"/>
      <c r="X14" s="1031"/>
      <c r="Y14" s="48"/>
      <c r="Z14" s="24"/>
    </row>
    <row r="15" spans="1:29">
      <c r="A15" s="24"/>
      <c r="B15" s="24"/>
      <c r="C15" s="26"/>
      <c r="D15" s="25"/>
      <c r="E15" s="1031"/>
      <c r="F15" s="1031"/>
      <c r="G15" s="1031"/>
      <c r="H15" s="1031"/>
      <c r="I15" s="1031"/>
      <c r="J15" s="1031"/>
      <c r="K15" s="1031"/>
      <c r="L15" s="1031"/>
      <c r="M15" s="1031"/>
      <c r="N15" s="1031"/>
      <c r="O15" s="1031"/>
      <c r="P15" s="1031"/>
      <c r="Q15" s="1031"/>
      <c r="R15" s="1031"/>
      <c r="S15" s="1031"/>
      <c r="T15" s="1031"/>
      <c r="U15" s="1031"/>
      <c r="V15" s="1031"/>
      <c r="W15" s="1031"/>
      <c r="X15" s="1031"/>
      <c r="Y15" s="48"/>
      <c r="Z15" s="24"/>
    </row>
    <row r="16" spans="1:29">
      <c r="A16" s="24"/>
      <c r="B16" s="24"/>
      <c r="C16" s="26"/>
      <c r="D16" s="25"/>
      <c r="E16" s="1031"/>
      <c r="F16" s="1031"/>
      <c r="G16" s="1031"/>
      <c r="H16" s="1031"/>
      <c r="I16" s="1031"/>
      <c r="J16" s="1031"/>
      <c r="K16" s="1031"/>
      <c r="L16" s="1031"/>
      <c r="M16" s="1031"/>
      <c r="N16" s="1031"/>
      <c r="O16" s="1031"/>
      <c r="P16" s="1031"/>
      <c r="Q16" s="1031"/>
      <c r="R16" s="1031"/>
      <c r="S16" s="1031"/>
      <c r="T16" s="1031"/>
      <c r="U16" s="1031"/>
      <c r="V16" s="1031"/>
      <c r="W16" s="1031"/>
      <c r="X16" s="1031"/>
      <c r="Y16" s="48"/>
      <c r="Z16" s="24"/>
    </row>
    <row r="17" spans="1:26" ht="15" customHeight="1">
      <c r="A17" s="24"/>
      <c r="B17" s="24"/>
      <c r="C17" s="26"/>
      <c r="D17" s="25"/>
      <c r="E17" s="1031"/>
      <c r="F17" s="1031"/>
      <c r="G17" s="1031"/>
      <c r="H17" s="1031"/>
      <c r="I17" s="1031"/>
      <c r="J17" s="1031"/>
      <c r="K17" s="1031"/>
      <c r="L17" s="1031"/>
      <c r="M17" s="1031"/>
      <c r="N17" s="1031"/>
      <c r="O17" s="1031"/>
      <c r="P17" s="1031"/>
      <c r="Q17" s="1031"/>
      <c r="R17" s="1031"/>
      <c r="S17" s="1031"/>
      <c r="T17" s="1031"/>
      <c r="U17" s="1031"/>
      <c r="V17" s="1031"/>
      <c r="W17" s="1031"/>
      <c r="X17" s="1031"/>
      <c r="Y17" s="48"/>
      <c r="Z17" s="24"/>
    </row>
    <row r="18" spans="1:26">
      <c r="A18" s="24"/>
      <c r="B18" s="24"/>
      <c r="C18" s="26"/>
      <c r="D18" s="25"/>
      <c r="E18" s="1031"/>
      <c r="F18" s="1031"/>
      <c r="G18" s="1031"/>
      <c r="H18" s="1031"/>
      <c r="I18" s="1031"/>
      <c r="J18" s="1031"/>
      <c r="K18" s="1031"/>
      <c r="L18" s="1031"/>
      <c r="M18" s="1031"/>
      <c r="N18" s="1031"/>
      <c r="O18" s="1031"/>
      <c r="P18" s="1031"/>
      <c r="Q18" s="1031"/>
      <c r="R18" s="1031"/>
      <c r="S18" s="1031"/>
      <c r="T18" s="1031"/>
      <c r="U18" s="1031"/>
      <c r="V18" s="1031"/>
      <c r="W18" s="1031"/>
      <c r="X18" s="1031"/>
      <c r="Y18" s="48"/>
      <c r="Z18" s="24"/>
    </row>
    <row r="19" spans="1:26" ht="59.25" customHeight="1">
      <c r="A19" s="24"/>
      <c r="B19" s="24"/>
      <c r="C19" s="26"/>
      <c r="D19" s="26"/>
      <c r="E19" s="1031"/>
      <c r="F19" s="1031"/>
      <c r="G19" s="1031"/>
      <c r="H19" s="1031"/>
      <c r="I19" s="1031"/>
      <c r="J19" s="1031"/>
      <c r="K19" s="1031"/>
      <c r="L19" s="1031"/>
      <c r="M19" s="1031"/>
      <c r="N19" s="1031"/>
      <c r="O19" s="1031"/>
      <c r="P19" s="1031"/>
      <c r="Q19" s="1031"/>
      <c r="R19" s="1031"/>
      <c r="S19" s="1031"/>
      <c r="T19" s="1031"/>
      <c r="U19" s="1031"/>
      <c r="V19" s="1031"/>
      <c r="W19" s="1031"/>
      <c r="X19" s="1031"/>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22" t="s">
        <v>178</v>
      </c>
      <c r="G21" s="1023"/>
      <c r="H21" s="1023"/>
      <c r="I21" s="1023"/>
      <c r="J21" s="1023"/>
      <c r="K21" s="1023"/>
      <c r="L21" s="1023"/>
      <c r="M21" s="1023"/>
      <c r="N21" s="28"/>
      <c r="O21" s="29" t="s">
        <v>177</v>
      </c>
      <c r="P21" s="1024" t="s">
        <v>179</v>
      </c>
      <c r="Q21" s="1025"/>
      <c r="R21" s="1025"/>
      <c r="S21" s="1025"/>
      <c r="T21" s="1025"/>
      <c r="U21" s="1025"/>
      <c r="V21" s="1025"/>
      <c r="W21" s="1025"/>
      <c r="X21" s="1025"/>
      <c r="Y21" s="48"/>
      <c r="Z21" s="24"/>
    </row>
    <row r="22" spans="1:26" ht="19.2" hidden="1" customHeight="1">
      <c r="A22" s="24"/>
      <c r="B22" s="24"/>
      <c r="C22" s="26"/>
      <c r="D22" s="25"/>
      <c r="E22" s="30" t="s">
        <v>177</v>
      </c>
      <c r="F22" s="1022" t="s">
        <v>180</v>
      </c>
      <c r="G22" s="1023"/>
      <c r="H22" s="1023"/>
      <c r="I22" s="1023"/>
      <c r="J22" s="1023"/>
      <c r="K22" s="1023"/>
      <c r="L22" s="1023"/>
      <c r="M22" s="1023"/>
      <c r="N22" s="28"/>
      <c r="O22" s="31" t="s">
        <v>177</v>
      </c>
      <c r="P22" s="1024" t="s">
        <v>181</v>
      </c>
      <c r="Q22" s="1025"/>
      <c r="R22" s="1025"/>
      <c r="S22" s="1025"/>
      <c r="T22" s="1025"/>
      <c r="U22" s="1025"/>
      <c r="V22" s="1025"/>
      <c r="W22" s="1025"/>
      <c r="X22" s="102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32" t="s">
        <v>202</v>
      </c>
      <c r="F35" s="1032"/>
      <c r="G35" s="1032"/>
      <c r="H35" s="1032"/>
      <c r="I35" s="1032"/>
      <c r="J35" s="1032"/>
      <c r="K35" s="1032"/>
      <c r="L35" s="1032"/>
      <c r="M35" s="1032"/>
      <c r="N35" s="1032"/>
      <c r="O35" s="1032"/>
      <c r="P35" s="1032"/>
      <c r="Q35" s="1032"/>
      <c r="R35" s="1032"/>
      <c r="S35" s="1032"/>
      <c r="T35" s="1032"/>
      <c r="U35" s="1032"/>
      <c r="V35" s="1032"/>
      <c r="W35" s="1032"/>
      <c r="X35" s="1032"/>
      <c r="Y35" s="48"/>
      <c r="Z35" s="24"/>
    </row>
    <row r="36" spans="1:26" ht="38.25" hidden="1" customHeight="1">
      <c r="A36" s="24"/>
      <c r="B36" s="24"/>
      <c r="C36" s="26"/>
      <c r="D36" s="25"/>
      <c r="E36" s="1032"/>
      <c r="F36" s="1032"/>
      <c r="G36" s="1032"/>
      <c r="H36" s="1032"/>
      <c r="I36" s="1032"/>
      <c r="J36" s="1032"/>
      <c r="K36" s="1032"/>
      <c r="L36" s="1032"/>
      <c r="M36" s="1032"/>
      <c r="N36" s="1032"/>
      <c r="O36" s="1032"/>
      <c r="P36" s="1032"/>
      <c r="Q36" s="1032"/>
      <c r="R36" s="1032"/>
      <c r="S36" s="1032"/>
      <c r="T36" s="1032"/>
      <c r="U36" s="1032"/>
      <c r="V36" s="1032"/>
      <c r="W36" s="1032"/>
      <c r="X36" s="1032"/>
      <c r="Y36" s="48"/>
      <c r="Z36" s="24"/>
    </row>
    <row r="37" spans="1:26" ht="9.75" hidden="1" customHeight="1">
      <c r="A37" s="24"/>
      <c r="B37" s="24"/>
      <c r="C37" s="26"/>
      <c r="D37" s="25"/>
      <c r="E37" s="1032"/>
      <c r="F37" s="1032"/>
      <c r="G37" s="1032"/>
      <c r="H37" s="1032"/>
      <c r="I37" s="1032"/>
      <c r="J37" s="1032"/>
      <c r="K37" s="1032"/>
      <c r="L37" s="1032"/>
      <c r="M37" s="1032"/>
      <c r="N37" s="1032"/>
      <c r="O37" s="1032"/>
      <c r="P37" s="1032"/>
      <c r="Q37" s="1032"/>
      <c r="R37" s="1032"/>
      <c r="S37" s="1032"/>
      <c r="T37" s="1032"/>
      <c r="U37" s="1032"/>
      <c r="V37" s="1032"/>
      <c r="W37" s="1032"/>
      <c r="X37" s="1032"/>
      <c r="Y37" s="48"/>
      <c r="Z37" s="24"/>
    </row>
    <row r="38" spans="1:26" ht="51" hidden="1" customHeight="1">
      <c r="A38" s="24"/>
      <c r="B38" s="24"/>
      <c r="C38" s="26"/>
      <c r="D38" s="25"/>
      <c r="E38" s="1032"/>
      <c r="F38" s="1032"/>
      <c r="G38" s="1032"/>
      <c r="H38" s="1032"/>
      <c r="I38" s="1032"/>
      <c r="J38" s="1032"/>
      <c r="K38" s="1032"/>
      <c r="L38" s="1032"/>
      <c r="M38" s="1032"/>
      <c r="N38" s="1032"/>
      <c r="O38" s="1032"/>
      <c r="P38" s="1032"/>
      <c r="Q38" s="1032"/>
      <c r="R38" s="1032"/>
      <c r="S38" s="1032"/>
      <c r="T38" s="1032"/>
      <c r="U38" s="1032"/>
      <c r="V38" s="1032"/>
      <c r="W38" s="1032"/>
      <c r="X38" s="1032"/>
      <c r="Y38" s="48"/>
      <c r="Z38" s="24"/>
    </row>
    <row r="39" spans="1:26" ht="15" hidden="1" customHeight="1">
      <c r="A39" s="24"/>
      <c r="B39" s="24"/>
      <c r="C39" s="26"/>
      <c r="D39" s="25"/>
      <c r="E39" s="1032"/>
      <c r="F39" s="1032"/>
      <c r="G39" s="1032"/>
      <c r="H39" s="1032"/>
      <c r="I39" s="1032"/>
      <c r="J39" s="1032"/>
      <c r="K39" s="1032"/>
      <c r="L39" s="1032"/>
      <c r="M39" s="1032"/>
      <c r="N39" s="1032"/>
      <c r="O39" s="1032"/>
      <c r="P39" s="1032"/>
      <c r="Q39" s="1032"/>
      <c r="R39" s="1032"/>
      <c r="S39" s="1032"/>
      <c r="T39" s="1032"/>
      <c r="U39" s="1032"/>
      <c r="V39" s="1032"/>
      <c r="W39" s="1032"/>
      <c r="X39" s="1032"/>
      <c r="Y39" s="48"/>
      <c r="Z39" s="24"/>
    </row>
    <row r="40" spans="1:26" ht="12" hidden="1" customHeight="1">
      <c r="A40" s="24"/>
      <c r="B40" s="24"/>
      <c r="C40" s="26"/>
      <c r="D40" s="25"/>
      <c r="E40" s="1033"/>
      <c r="F40" s="1033"/>
      <c r="G40" s="1033"/>
      <c r="H40" s="1033"/>
      <c r="I40" s="1033"/>
      <c r="J40" s="1033"/>
      <c r="K40" s="1033"/>
      <c r="L40" s="1033"/>
      <c r="M40" s="1033"/>
      <c r="N40" s="1033"/>
      <c r="O40" s="1033"/>
      <c r="P40" s="1033"/>
      <c r="Q40" s="1033"/>
      <c r="R40" s="1033"/>
      <c r="S40" s="1033"/>
      <c r="T40" s="1033"/>
      <c r="U40" s="1033"/>
      <c r="V40" s="1033"/>
      <c r="W40" s="1033"/>
      <c r="X40" s="1033"/>
      <c r="Y40" s="48"/>
      <c r="Z40" s="24"/>
    </row>
    <row r="41" spans="1:26" ht="38.25" hidden="1" customHeight="1">
      <c r="A41" s="24"/>
      <c r="B41" s="24"/>
      <c r="C41" s="26"/>
      <c r="D41" s="25"/>
      <c r="E41" s="1032"/>
      <c r="F41" s="1032"/>
      <c r="G41" s="1032"/>
      <c r="H41" s="1032"/>
      <c r="I41" s="1032"/>
      <c r="J41" s="1032"/>
      <c r="K41" s="1032"/>
      <c r="L41" s="1032"/>
      <c r="M41" s="1032"/>
      <c r="N41" s="1032"/>
      <c r="O41" s="1032"/>
      <c r="P41" s="1032"/>
      <c r="Q41" s="1032"/>
      <c r="R41" s="1032"/>
      <c r="S41" s="1032"/>
      <c r="T41" s="1032"/>
      <c r="U41" s="1032"/>
      <c r="V41" s="1032"/>
      <c r="W41" s="1032"/>
      <c r="X41" s="1032"/>
      <c r="Y41" s="48"/>
      <c r="Z41" s="24"/>
    </row>
    <row r="42" spans="1:26" hidden="1">
      <c r="A42" s="24"/>
      <c r="B42" s="24"/>
      <c r="C42" s="26"/>
      <c r="D42" s="25"/>
      <c r="E42" s="1032"/>
      <c r="F42" s="1032"/>
      <c r="G42" s="1032"/>
      <c r="H42" s="1032"/>
      <c r="I42" s="1032"/>
      <c r="J42" s="1032"/>
      <c r="K42" s="1032"/>
      <c r="L42" s="1032"/>
      <c r="M42" s="1032"/>
      <c r="N42" s="1032"/>
      <c r="O42" s="1032"/>
      <c r="P42" s="1032"/>
      <c r="Q42" s="1032"/>
      <c r="R42" s="1032"/>
      <c r="S42" s="1032"/>
      <c r="T42" s="1032"/>
      <c r="U42" s="1032"/>
      <c r="V42" s="1032"/>
      <c r="W42" s="1032"/>
      <c r="X42" s="1032"/>
      <c r="Y42" s="48"/>
      <c r="Z42" s="24"/>
    </row>
    <row r="43" spans="1:26" hidden="1">
      <c r="A43" s="24"/>
      <c r="B43" s="24"/>
      <c r="C43" s="26"/>
      <c r="D43" s="25"/>
      <c r="E43" s="1032"/>
      <c r="F43" s="1032"/>
      <c r="G43" s="1032"/>
      <c r="H43" s="1032"/>
      <c r="I43" s="1032"/>
      <c r="J43" s="1032"/>
      <c r="K43" s="1032"/>
      <c r="L43" s="1032"/>
      <c r="M43" s="1032"/>
      <c r="N43" s="1032"/>
      <c r="O43" s="1032"/>
      <c r="P43" s="1032"/>
      <c r="Q43" s="1032"/>
      <c r="R43" s="1032"/>
      <c r="S43" s="1032"/>
      <c r="T43" s="1032"/>
      <c r="U43" s="1032"/>
      <c r="V43" s="1032"/>
      <c r="W43" s="1032"/>
      <c r="X43" s="1032"/>
      <c r="Y43" s="48"/>
      <c r="Z43" s="24"/>
    </row>
    <row r="44" spans="1:26" ht="33.75" hidden="1" customHeight="1">
      <c r="A44" s="24"/>
      <c r="B44" s="24"/>
      <c r="C44" s="26"/>
      <c r="D44" s="26"/>
      <c r="E44" s="1032"/>
      <c r="F44" s="1032"/>
      <c r="G44" s="1032"/>
      <c r="H44" s="1032"/>
      <c r="I44" s="1032"/>
      <c r="J44" s="1032"/>
      <c r="K44" s="1032"/>
      <c r="L44" s="1032"/>
      <c r="M44" s="1032"/>
      <c r="N44" s="1032"/>
      <c r="O44" s="1032"/>
      <c r="P44" s="1032"/>
      <c r="Q44" s="1032"/>
      <c r="R44" s="1032"/>
      <c r="S44" s="1032"/>
      <c r="T44" s="1032"/>
      <c r="U44" s="1032"/>
      <c r="V44" s="1032"/>
      <c r="W44" s="1032"/>
      <c r="X44" s="1032"/>
      <c r="Y44" s="48"/>
      <c r="Z44" s="24"/>
    </row>
    <row r="45" spans="1:26" hidden="1">
      <c r="A45" s="24"/>
      <c r="B45" s="24"/>
      <c r="C45" s="26"/>
      <c r="D45" s="26"/>
      <c r="E45" s="1032"/>
      <c r="F45" s="1032"/>
      <c r="G45" s="1032"/>
      <c r="H45" s="1032"/>
      <c r="I45" s="1032"/>
      <c r="J45" s="1032"/>
      <c r="K45" s="1032"/>
      <c r="L45" s="1032"/>
      <c r="M45" s="1032"/>
      <c r="N45" s="1032"/>
      <c r="O45" s="1032"/>
      <c r="P45" s="1032"/>
      <c r="Q45" s="1032"/>
      <c r="R45" s="1032"/>
      <c r="S45" s="1032"/>
      <c r="T45" s="1032"/>
      <c r="U45" s="1032"/>
      <c r="V45" s="1032"/>
      <c r="W45" s="1032"/>
      <c r="X45" s="1032"/>
      <c r="Y45" s="48"/>
      <c r="Z45" s="24"/>
    </row>
    <row r="46" spans="1:26" ht="24" hidden="1" customHeight="1">
      <c r="A46" s="24"/>
      <c r="B46" s="24"/>
      <c r="C46" s="26"/>
      <c r="D46" s="25"/>
      <c r="E46" s="1034" t="s">
        <v>182</v>
      </c>
      <c r="F46" s="1034"/>
      <c r="G46" s="1034"/>
      <c r="H46" s="1034"/>
      <c r="I46" s="1034"/>
      <c r="J46" s="1034"/>
      <c r="K46" s="1034"/>
      <c r="L46" s="1034"/>
      <c r="M46" s="1034"/>
      <c r="N46" s="1034"/>
      <c r="O46" s="1034"/>
      <c r="P46" s="1034"/>
      <c r="Q46" s="1034"/>
      <c r="R46" s="1034"/>
      <c r="S46" s="1034"/>
      <c r="T46" s="1034"/>
      <c r="U46" s="1034"/>
      <c r="V46" s="1034"/>
      <c r="W46" s="1034"/>
      <c r="X46" s="1034"/>
      <c r="Y46" s="48"/>
      <c r="Z46" s="24"/>
    </row>
    <row r="47" spans="1:26" ht="37.5" hidden="1" customHeight="1">
      <c r="A47" s="24"/>
      <c r="B47" s="24"/>
      <c r="C47" s="26"/>
      <c r="D47" s="25"/>
      <c r="E47" s="1034"/>
      <c r="F47" s="1034"/>
      <c r="G47" s="1034"/>
      <c r="H47" s="1034"/>
      <c r="I47" s="1034"/>
      <c r="J47" s="1034"/>
      <c r="K47" s="1034"/>
      <c r="L47" s="1034"/>
      <c r="M47" s="1034"/>
      <c r="N47" s="1034"/>
      <c r="O47" s="1034"/>
      <c r="P47" s="1034"/>
      <c r="Q47" s="1034"/>
      <c r="R47" s="1034"/>
      <c r="S47" s="1034"/>
      <c r="T47" s="1034"/>
      <c r="U47" s="1034"/>
      <c r="V47" s="1034"/>
      <c r="W47" s="1034"/>
      <c r="X47" s="1034"/>
      <c r="Y47" s="48"/>
      <c r="Z47" s="24"/>
    </row>
    <row r="48" spans="1:26" ht="28.2" hidden="1" customHeight="1">
      <c r="A48" s="24"/>
      <c r="B48" s="24"/>
      <c r="C48" s="26"/>
      <c r="D48" s="25"/>
      <c r="E48" s="1034"/>
      <c r="F48" s="1034"/>
      <c r="G48" s="1034"/>
      <c r="H48" s="1034"/>
      <c r="I48" s="1034"/>
      <c r="J48" s="1034"/>
      <c r="K48" s="1034"/>
      <c r="L48" s="1034"/>
      <c r="M48" s="1034"/>
      <c r="N48" s="1034"/>
      <c r="O48" s="1034"/>
      <c r="P48" s="1034"/>
      <c r="Q48" s="1034"/>
      <c r="R48" s="1034"/>
      <c r="S48" s="1034"/>
      <c r="T48" s="1034"/>
      <c r="U48" s="1034"/>
      <c r="V48" s="1034"/>
      <c r="W48" s="1034"/>
      <c r="X48" s="1034"/>
      <c r="Y48" s="48"/>
      <c r="Z48" s="24"/>
    </row>
    <row r="49" spans="1:26" ht="51" hidden="1" customHeight="1">
      <c r="A49" s="24"/>
      <c r="B49" s="24"/>
      <c r="C49" s="26"/>
      <c r="D49" s="25"/>
      <c r="E49" s="1034"/>
      <c r="F49" s="1034"/>
      <c r="G49" s="1034"/>
      <c r="H49" s="1034"/>
      <c r="I49" s="1034"/>
      <c r="J49" s="1034"/>
      <c r="K49" s="1034"/>
      <c r="L49" s="1034"/>
      <c r="M49" s="1034"/>
      <c r="N49" s="1034"/>
      <c r="O49" s="1034"/>
      <c r="P49" s="1034"/>
      <c r="Q49" s="1034"/>
      <c r="R49" s="1034"/>
      <c r="S49" s="1034"/>
      <c r="T49" s="1034"/>
      <c r="U49" s="1034"/>
      <c r="V49" s="1034"/>
      <c r="W49" s="1034"/>
      <c r="X49" s="1034"/>
      <c r="Y49" s="48"/>
      <c r="Z49" s="24"/>
    </row>
    <row r="50" spans="1:26" hidden="1">
      <c r="A50" s="24"/>
      <c r="B50" s="24"/>
      <c r="C50" s="26"/>
      <c r="D50" s="25"/>
      <c r="E50" s="1034"/>
      <c r="F50" s="1034"/>
      <c r="G50" s="1034"/>
      <c r="H50" s="1034"/>
      <c r="I50" s="1034"/>
      <c r="J50" s="1034"/>
      <c r="K50" s="1034"/>
      <c r="L50" s="1034"/>
      <c r="M50" s="1034"/>
      <c r="N50" s="1034"/>
      <c r="O50" s="1034"/>
      <c r="P50" s="1034"/>
      <c r="Q50" s="1034"/>
      <c r="R50" s="1034"/>
      <c r="S50" s="1034"/>
      <c r="T50" s="1034"/>
      <c r="U50" s="1034"/>
      <c r="V50" s="1034"/>
      <c r="W50" s="1034"/>
      <c r="X50" s="1034"/>
      <c r="Y50" s="48"/>
      <c r="Z50" s="24"/>
    </row>
    <row r="51" spans="1:26" hidden="1">
      <c r="A51" s="24"/>
      <c r="B51" s="24"/>
      <c r="C51" s="26"/>
      <c r="D51" s="25"/>
      <c r="E51" s="1034"/>
      <c r="F51" s="1034"/>
      <c r="G51" s="1034"/>
      <c r="H51" s="1034"/>
      <c r="I51" s="1034"/>
      <c r="J51" s="1034"/>
      <c r="K51" s="1034"/>
      <c r="L51" s="1034"/>
      <c r="M51" s="1034"/>
      <c r="N51" s="1034"/>
      <c r="O51" s="1034"/>
      <c r="P51" s="1034"/>
      <c r="Q51" s="1034"/>
      <c r="R51" s="1034"/>
      <c r="S51" s="1034"/>
      <c r="T51" s="1034"/>
      <c r="U51" s="1034"/>
      <c r="V51" s="1034"/>
      <c r="W51" s="1034"/>
      <c r="X51" s="1034"/>
      <c r="Y51" s="48"/>
      <c r="Z51" s="24"/>
    </row>
    <row r="52" spans="1:26" hidden="1">
      <c r="A52" s="24"/>
      <c r="B52" s="24"/>
      <c r="C52" s="26"/>
      <c r="D52" s="25"/>
      <c r="E52" s="1034"/>
      <c r="F52" s="1034"/>
      <c r="G52" s="1034"/>
      <c r="H52" s="1034"/>
      <c r="I52" s="1034"/>
      <c r="J52" s="1034"/>
      <c r="K52" s="1034"/>
      <c r="L52" s="1034"/>
      <c r="M52" s="1034"/>
      <c r="N52" s="1034"/>
      <c r="O52" s="1034"/>
      <c r="P52" s="1034"/>
      <c r="Q52" s="1034"/>
      <c r="R52" s="1034"/>
      <c r="S52" s="1034"/>
      <c r="T52" s="1034"/>
      <c r="U52" s="1034"/>
      <c r="V52" s="1034"/>
      <c r="W52" s="1034"/>
      <c r="X52" s="1034"/>
      <c r="Y52" s="48"/>
      <c r="Z52" s="24"/>
    </row>
    <row r="53" spans="1:26" hidden="1">
      <c r="A53" s="24"/>
      <c r="B53" s="24"/>
      <c r="C53" s="26"/>
      <c r="D53" s="25"/>
      <c r="E53" s="1034"/>
      <c r="F53" s="1034"/>
      <c r="G53" s="1034"/>
      <c r="H53" s="1034"/>
      <c r="I53" s="1034"/>
      <c r="J53" s="1034"/>
      <c r="K53" s="1034"/>
      <c r="L53" s="1034"/>
      <c r="M53" s="1034"/>
      <c r="N53" s="1034"/>
      <c r="O53" s="1034"/>
      <c r="P53" s="1034"/>
      <c r="Q53" s="1034"/>
      <c r="R53" s="1034"/>
      <c r="S53" s="1034"/>
      <c r="T53" s="1034"/>
      <c r="U53" s="1034"/>
      <c r="V53" s="1034"/>
      <c r="W53" s="1034"/>
      <c r="X53" s="1034"/>
      <c r="Y53" s="48"/>
      <c r="Z53" s="24"/>
    </row>
    <row r="54" spans="1:26" hidden="1">
      <c r="A54" s="24"/>
      <c r="B54" s="24"/>
      <c r="C54" s="26"/>
      <c r="D54" s="25"/>
      <c r="E54" s="1034"/>
      <c r="F54" s="1034"/>
      <c r="G54" s="1034"/>
      <c r="H54" s="1034"/>
      <c r="I54" s="1034"/>
      <c r="J54" s="1034"/>
      <c r="K54" s="1034"/>
      <c r="L54" s="1034"/>
      <c r="M54" s="1034"/>
      <c r="N54" s="1034"/>
      <c r="O54" s="1034"/>
      <c r="P54" s="1034"/>
      <c r="Q54" s="1034"/>
      <c r="R54" s="1034"/>
      <c r="S54" s="1034"/>
      <c r="T54" s="1034"/>
      <c r="U54" s="1034"/>
      <c r="V54" s="1034"/>
      <c r="W54" s="1034"/>
      <c r="X54" s="1034"/>
      <c r="Y54" s="48"/>
      <c r="Z54" s="24"/>
    </row>
    <row r="55" spans="1:26" hidden="1">
      <c r="A55" s="24"/>
      <c r="B55" s="24"/>
      <c r="C55" s="26"/>
      <c r="D55" s="25"/>
      <c r="E55" s="1034"/>
      <c r="F55" s="1034"/>
      <c r="G55" s="1034"/>
      <c r="H55" s="1034"/>
      <c r="I55" s="1034"/>
      <c r="J55" s="1034"/>
      <c r="K55" s="1034"/>
      <c r="L55" s="1034"/>
      <c r="M55" s="1034"/>
      <c r="N55" s="1034"/>
      <c r="O55" s="1034"/>
      <c r="P55" s="1034"/>
      <c r="Q55" s="1034"/>
      <c r="R55" s="1034"/>
      <c r="S55" s="1034"/>
      <c r="T55" s="1034"/>
      <c r="U55" s="1034"/>
      <c r="V55" s="1034"/>
      <c r="W55" s="1034"/>
      <c r="X55" s="1034"/>
      <c r="Y55" s="48"/>
      <c r="Z55" s="24"/>
    </row>
    <row r="56" spans="1:26" ht="25.5" hidden="1" customHeight="1">
      <c r="A56" s="24"/>
      <c r="B56" s="24"/>
      <c r="C56" s="26"/>
      <c r="D56" s="26"/>
      <c r="E56" s="1034"/>
      <c r="F56" s="1034"/>
      <c r="G56" s="1034"/>
      <c r="H56" s="1034"/>
      <c r="I56" s="1034"/>
      <c r="J56" s="1034"/>
      <c r="K56" s="1034"/>
      <c r="L56" s="1034"/>
      <c r="M56" s="1034"/>
      <c r="N56" s="1034"/>
      <c r="O56" s="1034"/>
      <c r="P56" s="1034"/>
      <c r="Q56" s="1034"/>
      <c r="R56" s="1034"/>
      <c r="S56" s="1034"/>
      <c r="T56" s="1034"/>
      <c r="U56" s="1034"/>
      <c r="V56" s="1034"/>
      <c r="W56" s="1034"/>
      <c r="X56" s="1034"/>
      <c r="Y56" s="48"/>
      <c r="Z56" s="24"/>
    </row>
    <row r="57" spans="1:26" hidden="1">
      <c r="A57" s="24"/>
      <c r="B57" s="24"/>
      <c r="C57" s="26"/>
      <c r="D57" s="26"/>
      <c r="E57" s="1034"/>
      <c r="F57" s="1034"/>
      <c r="G57" s="1034"/>
      <c r="H57" s="1034"/>
      <c r="I57" s="1034"/>
      <c r="J57" s="1034"/>
      <c r="K57" s="1034"/>
      <c r="L57" s="1034"/>
      <c r="M57" s="1034"/>
      <c r="N57" s="1034"/>
      <c r="O57" s="1034"/>
      <c r="P57" s="1034"/>
      <c r="Q57" s="1034"/>
      <c r="R57" s="1034"/>
      <c r="S57" s="1034"/>
      <c r="T57" s="1034"/>
      <c r="U57" s="1034"/>
      <c r="V57" s="1034"/>
      <c r="W57" s="1034"/>
      <c r="X57" s="1034"/>
      <c r="Y57" s="48"/>
      <c r="Z57" s="24"/>
    </row>
    <row r="58" spans="1:26" ht="15" hidden="1" customHeight="1">
      <c r="A58" s="24"/>
      <c r="B58" s="24"/>
      <c r="C58" s="26"/>
      <c r="D58" s="25"/>
      <c r="E58" s="1017"/>
      <c r="F58" s="1017"/>
      <c r="G58" s="1017"/>
      <c r="H58" s="1019"/>
      <c r="I58" s="1019"/>
      <c r="J58" s="1019"/>
      <c r="K58" s="1019"/>
      <c r="L58" s="1019"/>
      <c r="M58" s="1019"/>
      <c r="N58" s="1019"/>
      <c r="O58" s="1019"/>
      <c r="P58" s="1019"/>
      <c r="Q58" s="1019"/>
      <c r="R58" s="1019"/>
      <c r="S58" s="1019"/>
      <c r="T58" s="1019"/>
      <c r="U58" s="1019"/>
      <c r="V58" s="1019"/>
      <c r="W58" s="1019"/>
      <c r="X58" s="1019"/>
      <c r="Y58" s="48"/>
      <c r="Z58" s="24"/>
    </row>
    <row r="59" spans="1:26" ht="15" hidden="1" customHeight="1">
      <c r="A59" s="24"/>
      <c r="B59" s="24"/>
      <c r="C59" s="26"/>
      <c r="D59" s="25"/>
      <c r="E59" s="1012" t="s">
        <v>194</v>
      </c>
      <c r="F59" s="1012"/>
      <c r="G59" s="1012"/>
      <c r="H59" s="1012"/>
      <c r="I59" s="1012"/>
      <c r="J59" s="1012"/>
      <c r="K59" s="1012"/>
      <c r="L59" s="1012"/>
      <c r="M59" s="1012"/>
      <c r="N59" s="1012"/>
      <c r="O59" s="1012"/>
      <c r="P59" s="1012"/>
      <c r="Q59" s="1012"/>
      <c r="R59" s="1012"/>
      <c r="S59" s="1012"/>
      <c r="T59" s="1012"/>
      <c r="U59" s="1012"/>
      <c r="V59" s="1012"/>
      <c r="W59" s="1012"/>
      <c r="X59" s="1012"/>
      <c r="Y59" s="48"/>
      <c r="Z59" s="24"/>
    </row>
    <row r="60" spans="1:26" ht="15" hidden="1" customHeight="1">
      <c r="A60" s="24"/>
      <c r="B60" s="24"/>
      <c r="C60" s="26"/>
      <c r="D60" s="25"/>
      <c r="E60" s="1018"/>
      <c r="F60" s="1018"/>
      <c r="G60" s="1018"/>
      <c r="H60" s="1019"/>
      <c r="I60" s="1019"/>
      <c r="J60" s="1019"/>
      <c r="K60" s="1019"/>
      <c r="L60" s="1019"/>
      <c r="M60" s="1019"/>
      <c r="N60" s="1019"/>
      <c r="O60" s="1019"/>
      <c r="P60" s="1019"/>
      <c r="Q60" s="1019"/>
      <c r="R60" s="1019"/>
      <c r="S60" s="1019"/>
      <c r="T60" s="1019"/>
      <c r="U60" s="1019"/>
      <c r="V60" s="1019"/>
      <c r="W60" s="1019"/>
      <c r="X60" s="1019"/>
      <c r="Y60" s="48"/>
      <c r="Z60" s="24"/>
    </row>
    <row r="61" spans="1:26" hidden="1">
      <c r="A61" s="24"/>
      <c r="B61" s="24"/>
      <c r="C61" s="26"/>
      <c r="D61" s="25"/>
      <c r="E61" s="33"/>
      <c r="F61" s="32"/>
      <c r="G61" s="34"/>
      <c r="H61" s="1017"/>
      <c r="I61" s="1017"/>
      <c r="J61" s="1017"/>
      <c r="K61" s="1017"/>
      <c r="L61" s="1017"/>
      <c r="M61" s="1017"/>
      <c r="N61" s="1017"/>
      <c r="O61" s="1017"/>
      <c r="P61" s="1017"/>
      <c r="Q61" s="1017"/>
      <c r="R61" s="1017"/>
      <c r="S61" s="1017"/>
      <c r="T61" s="1017"/>
      <c r="U61" s="1017"/>
      <c r="V61" s="1017"/>
      <c r="W61" s="1017"/>
      <c r="X61" s="1017"/>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21" t="s">
        <v>1204</v>
      </c>
      <c r="F70" s="1021"/>
      <c r="G70" s="1021"/>
      <c r="H70" s="1021"/>
      <c r="I70" s="1021"/>
      <c r="J70" s="1021"/>
      <c r="K70" s="1021"/>
      <c r="L70" s="1021"/>
      <c r="M70" s="1021"/>
      <c r="N70" s="1021"/>
      <c r="O70" s="1021"/>
      <c r="P70" s="1021"/>
      <c r="Q70" s="1021"/>
      <c r="R70" s="1021"/>
      <c r="S70" s="1021"/>
      <c r="T70" s="1021"/>
      <c r="U70" s="1021"/>
      <c r="V70" s="1021"/>
      <c r="W70" s="1021"/>
      <c r="X70" s="1021"/>
      <c r="Y70" s="1021"/>
      <c r="Z70" s="24"/>
    </row>
    <row r="71" spans="1:26" ht="29.25" hidden="1" customHeight="1">
      <c r="A71" s="24"/>
      <c r="B71" s="24"/>
      <c r="C71" s="26"/>
      <c r="D71" s="25"/>
      <c r="E71" s="1021"/>
      <c r="F71" s="1021"/>
      <c r="G71" s="1021"/>
      <c r="H71" s="1021"/>
      <c r="I71" s="1021"/>
      <c r="J71" s="1021"/>
      <c r="K71" s="1021"/>
      <c r="L71" s="1021"/>
      <c r="M71" s="1021"/>
      <c r="N71" s="1021"/>
      <c r="O71" s="1021"/>
      <c r="P71" s="1021"/>
      <c r="Q71" s="1021"/>
      <c r="R71" s="1021"/>
      <c r="S71" s="1021"/>
      <c r="T71" s="1021"/>
      <c r="U71" s="1021"/>
      <c r="V71" s="1021"/>
      <c r="W71" s="1021"/>
      <c r="X71" s="1021"/>
      <c r="Y71" s="1021"/>
      <c r="Z71" s="24"/>
    </row>
    <row r="72" spans="1:26" ht="27" hidden="1" customHeight="1">
      <c r="A72" s="24"/>
      <c r="B72" s="24"/>
      <c r="C72" s="26"/>
      <c r="D72" s="25"/>
      <c r="E72" s="1021"/>
      <c r="F72" s="1021"/>
      <c r="G72" s="1021"/>
      <c r="H72" s="1021"/>
      <c r="I72" s="1021"/>
      <c r="J72" s="1021"/>
      <c r="K72" s="1021"/>
      <c r="L72" s="1021"/>
      <c r="M72" s="1021"/>
      <c r="N72" s="1021"/>
      <c r="O72" s="1021"/>
      <c r="P72" s="1021"/>
      <c r="Q72" s="1021"/>
      <c r="R72" s="1021"/>
      <c r="S72" s="1021"/>
      <c r="T72" s="1021"/>
      <c r="U72" s="1021"/>
      <c r="V72" s="1021"/>
      <c r="W72" s="1021"/>
      <c r="X72" s="1021"/>
      <c r="Y72" s="1021"/>
      <c r="Z72" s="24"/>
    </row>
    <row r="73" spans="1:26" ht="36" hidden="1" customHeight="1">
      <c r="A73" s="24"/>
      <c r="B73" s="24"/>
      <c r="C73" s="26"/>
      <c r="D73" s="25"/>
      <c r="E73" s="1021"/>
      <c r="F73" s="1021"/>
      <c r="G73" s="1021"/>
      <c r="H73" s="1021"/>
      <c r="I73" s="1021"/>
      <c r="J73" s="1021"/>
      <c r="K73" s="1021"/>
      <c r="L73" s="1021"/>
      <c r="M73" s="1021"/>
      <c r="N73" s="1021"/>
      <c r="O73" s="1021"/>
      <c r="P73" s="1021"/>
      <c r="Q73" s="1021"/>
      <c r="R73" s="1021"/>
      <c r="S73" s="1021"/>
      <c r="T73" s="1021"/>
      <c r="U73" s="1021"/>
      <c r="V73" s="1021"/>
      <c r="W73" s="1021"/>
      <c r="X73" s="1021"/>
      <c r="Y73" s="1021"/>
      <c r="Z73" s="24"/>
    </row>
    <row r="74" spans="1:26" ht="15" hidden="1" customHeight="1">
      <c r="A74" s="24"/>
      <c r="B74" s="24"/>
      <c r="C74" s="26"/>
      <c r="D74" s="25"/>
      <c r="E74" s="1021"/>
      <c r="F74" s="1021"/>
      <c r="G74" s="1021"/>
      <c r="H74" s="1021"/>
      <c r="I74" s="1021"/>
      <c r="J74" s="1021"/>
      <c r="K74" s="1021"/>
      <c r="L74" s="1021"/>
      <c r="M74" s="1021"/>
      <c r="N74" s="1021"/>
      <c r="O74" s="1021"/>
      <c r="P74" s="1021"/>
      <c r="Q74" s="1021"/>
      <c r="R74" s="1021"/>
      <c r="S74" s="1021"/>
      <c r="T74" s="1021"/>
      <c r="U74" s="1021"/>
      <c r="V74" s="1021"/>
      <c r="W74" s="1021"/>
      <c r="X74" s="1021"/>
      <c r="Y74" s="1021"/>
      <c r="Z74" s="24"/>
    </row>
    <row r="75" spans="1:26" ht="131.25" hidden="1" customHeight="1">
      <c r="A75" s="24"/>
      <c r="B75" s="24"/>
      <c r="C75" s="26"/>
      <c r="D75" s="25"/>
      <c r="E75" s="1021"/>
      <c r="F75" s="1021"/>
      <c r="G75" s="1021"/>
      <c r="H75" s="1021"/>
      <c r="I75" s="1021"/>
      <c r="J75" s="1021"/>
      <c r="K75" s="1021"/>
      <c r="L75" s="1021"/>
      <c r="M75" s="1021"/>
      <c r="N75" s="1021"/>
      <c r="O75" s="1021"/>
      <c r="P75" s="1021"/>
      <c r="Q75" s="1021"/>
      <c r="R75" s="1021"/>
      <c r="S75" s="1021"/>
      <c r="T75" s="1021"/>
      <c r="U75" s="1021"/>
      <c r="V75" s="1021"/>
      <c r="W75" s="1021"/>
      <c r="X75" s="1021"/>
      <c r="Y75" s="1021"/>
      <c r="Z75" s="24"/>
    </row>
    <row r="76" spans="1:26" ht="15" hidden="1" customHeight="1">
      <c r="A76" s="24"/>
      <c r="B76" s="24"/>
      <c r="C76" s="26"/>
      <c r="D76" s="25"/>
      <c r="E76" s="1017"/>
      <c r="F76" s="1017"/>
      <c r="G76" s="1017"/>
      <c r="H76" s="1020"/>
      <c r="I76" s="1020"/>
      <c r="J76" s="1020"/>
      <c r="K76" s="1020"/>
      <c r="L76" s="1020"/>
      <c r="M76" s="1020"/>
      <c r="N76" s="1020"/>
      <c r="O76" s="1020"/>
      <c r="P76" s="1020"/>
      <c r="Q76" s="1020"/>
      <c r="R76" s="1020"/>
      <c r="S76" s="1020"/>
      <c r="T76" s="1020"/>
      <c r="U76" s="1020"/>
      <c r="V76" s="1020"/>
      <c r="W76" s="1020"/>
      <c r="X76" s="1020"/>
      <c r="Y76" s="48"/>
      <c r="Z76" s="24"/>
    </row>
    <row r="77" spans="1:26" ht="15" hidden="1" customHeight="1">
      <c r="A77" s="24"/>
      <c r="B77" s="24"/>
      <c r="C77" s="26"/>
      <c r="D77" s="25"/>
      <c r="E77" s="1015"/>
      <c r="F77" s="1015"/>
      <c r="G77" s="1015"/>
      <c r="H77" s="1015"/>
      <c r="I77" s="1015"/>
      <c r="J77" s="1015"/>
      <c r="K77" s="1015"/>
      <c r="L77" s="1015"/>
      <c r="M77" s="1015"/>
      <c r="N77" s="1015"/>
      <c r="O77" s="1015"/>
      <c r="P77" s="1015"/>
      <c r="Q77" s="1015"/>
      <c r="R77" s="1015"/>
      <c r="S77" s="1015"/>
      <c r="T77" s="1015"/>
      <c r="U77" s="1015"/>
      <c r="V77" s="1015"/>
      <c r="W77" s="47"/>
      <c r="X77" s="355"/>
      <c r="Y77" s="48"/>
      <c r="Z77" s="24"/>
    </row>
    <row r="78" spans="1:26" ht="15" hidden="1" customHeight="1">
      <c r="A78" s="24"/>
      <c r="B78" s="24"/>
      <c r="C78" s="26"/>
      <c r="D78" s="25"/>
      <c r="E78" s="1016"/>
      <c r="F78" s="1016"/>
      <c r="G78" s="1016"/>
      <c r="H78" s="1016"/>
      <c r="I78" s="1016"/>
      <c r="J78" s="1016"/>
      <c r="K78" s="1016"/>
      <c r="L78" s="1011"/>
      <c r="M78" s="1011"/>
      <c r="N78" s="1011"/>
      <c r="O78" s="1011"/>
      <c r="P78" s="1011"/>
      <c r="Q78" s="1011"/>
      <c r="R78" s="1011"/>
      <c r="S78" s="1011"/>
      <c r="T78" s="1011"/>
      <c r="U78" s="1011"/>
      <c r="V78" s="1011"/>
      <c r="W78" s="1011"/>
      <c r="X78" s="44"/>
      <c r="Y78" s="48"/>
      <c r="Z78" s="24"/>
    </row>
    <row r="79" spans="1:26" ht="15" hidden="1" customHeight="1">
      <c r="A79" s="24"/>
      <c r="B79" s="24"/>
      <c r="C79" s="26"/>
      <c r="D79" s="25"/>
      <c r="E79" s="1016"/>
      <c r="F79" s="1016"/>
      <c r="G79" s="1016"/>
      <c r="H79" s="1016"/>
      <c r="I79" s="1016"/>
      <c r="J79" s="1016"/>
      <c r="K79" s="1016"/>
      <c r="L79" s="1011"/>
      <c r="M79" s="1011"/>
      <c r="N79" s="1011"/>
      <c r="O79" s="1011"/>
      <c r="P79" s="1011"/>
      <c r="Q79" s="1011"/>
      <c r="R79" s="1011"/>
      <c r="S79" s="1011"/>
      <c r="T79" s="1011"/>
      <c r="U79" s="1011"/>
      <c r="V79" s="1011"/>
      <c r="W79" s="1011"/>
      <c r="X79" s="45"/>
      <c r="Y79" s="48"/>
      <c r="Z79" s="24"/>
    </row>
    <row r="80" spans="1:26" ht="15" hidden="1" customHeight="1">
      <c r="A80" s="24"/>
      <c r="B80" s="24"/>
      <c r="C80" s="26"/>
      <c r="D80" s="25"/>
      <c r="X80" s="45"/>
      <c r="Y80" s="48"/>
      <c r="Z80" s="24"/>
    </row>
    <row r="81" spans="1:27" ht="15" hidden="1" customHeight="1">
      <c r="A81" s="24"/>
      <c r="B81" s="24"/>
      <c r="C81" s="26"/>
      <c r="D81" s="25"/>
      <c r="E81" s="1011"/>
      <c r="F81" s="1011"/>
      <c r="G81" s="1011"/>
      <c r="H81" s="1011"/>
      <c r="I81" s="1011"/>
      <c r="J81" s="1011"/>
      <c r="K81" s="1011"/>
      <c r="L81" s="1011"/>
      <c r="M81" s="1011"/>
      <c r="N81" s="1011"/>
      <c r="O81" s="1011"/>
      <c r="P81" s="1011"/>
      <c r="Q81" s="1011"/>
      <c r="R81" s="1011"/>
      <c r="S81" s="1011"/>
      <c r="T81" s="1011"/>
      <c r="U81" s="1011"/>
      <c r="V81" s="1011"/>
      <c r="W81" s="101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14" t="s">
        <v>183</v>
      </c>
      <c r="F93" s="1014"/>
      <c r="G93" s="1014"/>
      <c r="H93" s="1014"/>
      <c r="I93" s="1014"/>
      <c r="J93" s="1014"/>
      <c r="K93" s="1014"/>
      <c r="L93" s="1014"/>
      <c r="M93" s="1014"/>
      <c r="N93" s="1014"/>
      <c r="O93" s="1014"/>
      <c r="P93" s="1014"/>
      <c r="Q93" s="1014"/>
      <c r="R93" s="1014"/>
      <c r="S93" s="1014"/>
      <c r="T93" s="1014"/>
      <c r="U93" s="1014"/>
      <c r="V93" s="1014"/>
      <c r="W93" s="1014"/>
      <c r="X93" s="101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13" t="s">
        <v>184</v>
      </c>
      <c r="G95" s="1013"/>
      <c r="H95" s="1013"/>
      <c r="I95" s="1013"/>
      <c r="J95" s="1013"/>
      <c r="K95" s="1013"/>
      <c r="L95" s="1013"/>
      <c r="M95" s="1013"/>
      <c r="N95" s="1013"/>
      <c r="O95" s="1013"/>
      <c r="P95" s="1013"/>
      <c r="Q95" s="1013"/>
      <c r="R95" s="1013"/>
      <c r="S95" s="101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13" t="s">
        <v>186</v>
      </c>
      <c r="G97" s="1013"/>
      <c r="H97" s="1013"/>
      <c r="I97" s="1013"/>
      <c r="J97" s="1013"/>
      <c r="K97" s="1013"/>
      <c r="L97" s="1013"/>
      <c r="M97" s="1013"/>
      <c r="N97" s="1013"/>
      <c r="O97" s="1013"/>
      <c r="P97" s="1013"/>
      <c r="Q97" s="1013"/>
      <c r="R97" s="1013"/>
      <c r="S97" s="1013"/>
      <c r="T97" s="1013"/>
      <c r="U97" s="1013"/>
      <c r="V97" s="1013"/>
      <c r="W97" s="1013"/>
      <c r="X97" s="101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847"/>
      <c r="L1" s="847"/>
      <c r="M1" s="847"/>
      <c r="N1" s="847"/>
      <c r="O1" s="847"/>
      <c r="P1" s="847"/>
      <c r="Q1" s="847"/>
      <c r="R1" s="847"/>
      <c r="S1" s="847"/>
      <c r="T1" s="847"/>
      <c r="U1" s="847"/>
      <c r="V1" s="847"/>
      <c r="W1" s="847"/>
    </row>
    <row r="2" spans="11:23" hidden="1">
      <c r="K2" s="847"/>
      <c r="L2" s="847"/>
      <c r="M2" s="847"/>
      <c r="N2" s="847"/>
      <c r="O2" s="847"/>
      <c r="P2" s="847"/>
      <c r="Q2" s="847"/>
      <c r="R2" s="847"/>
      <c r="S2" s="847"/>
      <c r="T2" s="847"/>
      <c r="U2" s="847"/>
      <c r="V2" s="847"/>
      <c r="W2" s="847"/>
    </row>
    <row r="3" spans="11:23" hidden="1">
      <c r="K3" s="847"/>
      <c r="L3" s="847"/>
      <c r="M3" s="847"/>
      <c r="N3" s="847"/>
      <c r="O3" s="847"/>
      <c r="P3" s="847"/>
      <c r="Q3" s="847"/>
      <c r="R3" s="847"/>
      <c r="S3" s="847"/>
      <c r="T3" s="847"/>
      <c r="U3" s="847"/>
      <c r="V3" s="847"/>
      <c r="W3" s="847"/>
    </row>
    <row r="4" spans="11:23" hidden="1">
      <c r="K4" s="847"/>
      <c r="L4" s="847"/>
      <c r="M4" s="847"/>
      <c r="N4" s="847"/>
      <c r="O4" s="847"/>
      <c r="P4" s="847"/>
      <c r="Q4" s="847"/>
      <c r="R4" s="847"/>
      <c r="S4" s="847"/>
      <c r="T4" s="847"/>
      <c r="U4" s="847"/>
      <c r="V4" s="847"/>
      <c r="W4" s="847"/>
    </row>
    <row r="5" spans="11:23" hidden="1">
      <c r="K5" s="847"/>
      <c r="L5" s="847"/>
      <c r="M5" s="847"/>
      <c r="N5" s="847"/>
      <c r="O5" s="847"/>
      <c r="P5" s="847"/>
      <c r="Q5" s="847"/>
      <c r="R5" s="847"/>
      <c r="S5" s="847"/>
      <c r="T5" s="847"/>
      <c r="U5" s="847"/>
      <c r="V5" s="847"/>
      <c r="W5" s="847"/>
    </row>
    <row r="6" spans="11:23" hidden="1">
      <c r="K6" s="847"/>
      <c r="L6" s="847"/>
      <c r="M6" s="847"/>
      <c r="N6" s="847"/>
      <c r="O6" s="847"/>
      <c r="P6" s="847"/>
      <c r="Q6" s="847"/>
      <c r="R6" s="847"/>
      <c r="S6" s="847"/>
      <c r="T6" s="847"/>
      <c r="U6" s="847"/>
      <c r="V6" s="847"/>
      <c r="W6" s="847"/>
    </row>
    <row r="7" spans="11:23" hidden="1">
      <c r="K7" s="847"/>
      <c r="L7" s="847"/>
      <c r="M7" s="847"/>
      <c r="N7" s="847"/>
      <c r="O7" s="847"/>
      <c r="P7" s="847"/>
      <c r="Q7" s="847"/>
      <c r="R7" s="847"/>
      <c r="S7" s="847"/>
      <c r="T7" s="847"/>
      <c r="U7" s="847"/>
      <c r="V7" s="847"/>
      <c r="W7" s="847"/>
    </row>
    <row r="8" spans="11:23" hidden="1">
      <c r="K8" s="847"/>
      <c r="L8" s="847"/>
      <c r="M8" s="847"/>
      <c r="N8" s="847"/>
      <c r="O8" s="847"/>
      <c r="P8" s="847"/>
      <c r="Q8" s="847"/>
      <c r="R8" s="847"/>
      <c r="S8" s="847"/>
      <c r="T8" s="847"/>
      <c r="U8" s="847"/>
      <c r="V8" s="847"/>
      <c r="W8" s="847"/>
    </row>
    <row r="9" spans="11:23" hidden="1">
      <c r="K9" s="847"/>
      <c r="L9" s="847"/>
      <c r="M9" s="847"/>
      <c r="N9" s="847"/>
      <c r="O9" s="847"/>
      <c r="P9" s="847"/>
      <c r="Q9" s="847"/>
      <c r="R9" s="847"/>
      <c r="S9" s="847"/>
      <c r="T9" s="847"/>
      <c r="U9" s="847"/>
      <c r="V9" s="847"/>
      <c r="W9" s="847"/>
    </row>
    <row r="10" spans="11:23" hidden="1">
      <c r="K10" s="847"/>
      <c r="L10" s="847"/>
      <c r="M10" s="847"/>
      <c r="N10" s="847"/>
      <c r="O10" s="847"/>
      <c r="P10" s="847"/>
      <c r="Q10" s="847"/>
      <c r="R10" s="847"/>
      <c r="S10" s="847"/>
      <c r="T10" s="847"/>
      <c r="U10" s="847"/>
      <c r="V10" s="847"/>
      <c r="W10" s="847"/>
    </row>
    <row r="11" spans="11:23" ht="11.25" hidden="1" customHeight="1">
      <c r="K11" s="847"/>
      <c r="L11" s="864"/>
      <c r="M11" s="864"/>
      <c r="N11" s="864"/>
      <c r="O11" s="864"/>
      <c r="P11" s="864"/>
      <c r="Q11" s="864"/>
      <c r="R11" s="864"/>
      <c r="S11" s="864"/>
      <c r="T11" s="864"/>
      <c r="U11" s="864"/>
      <c r="V11" s="864"/>
      <c r="W11" s="847"/>
    </row>
    <row r="12" spans="11:23" ht="20.100000000000001" customHeight="1">
      <c r="K12" s="847"/>
      <c r="L12" s="484" t="s">
        <v>1358</v>
      </c>
      <c r="M12" s="295"/>
      <c r="N12" s="295"/>
      <c r="O12" s="295"/>
      <c r="P12" s="295"/>
      <c r="Q12" s="296"/>
      <c r="R12" s="296"/>
      <c r="S12" s="296"/>
      <c r="T12" s="296"/>
      <c r="U12" s="296"/>
      <c r="V12" s="296"/>
      <c r="W12" s="876"/>
    </row>
    <row r="13" spans="11:23" ht="11.25" customHeight="1">
      <c r="K13" s="847"/>
      <c r="L13" s="864"/>
      <c r="M13" s="864"/>
      <c r="N13" s="864"/>
      <c r="O13" s="864"/>
      <c r="P13" s="864"/>
      <c r="Q13" s="864"/>
      <c r="R13" s="864"/>
      <c r="S13" s="864"/>
      <c r="T13" s="864"/>
      <c r="U13" s="864"/>
      <c r="V13" s="864"/>
      <c r="W13" s="847"/>
    </row>
    <row r="14" spans="11:23" ht="111.75" customHeight="1">
      <c r="K14" s="847"/>
      <c r="L14" s="873" t="s">
        <v>302</v>
      </c>
      <c r="M14" s="869" t="s">
        <v>142</v>
      </c>
      <c r="N14" s="869" t="s">
        <v>143</v>
      </c>
      <c r="O14" s="851" t="s">
        <v>1329</v>
      </c>
      <c r="P14" s="851" t="s">
        <v>465</v>
      </c>
      <c r="Q14" s="851" t="s">
        <v>466</v>
      </c>
      <c r="R14" s="851" t="s">
        <v>467</v>
      </c>
      <c r="S14" s="851" t="s">
        <v>468</v>
      </c>
      <c r="T14" s="851" t="s">
        <v>1330</v>
      </c>
      <c r="U14" s="851" t="s">
        <v>136</v>
      </c>
      <c r="V14" s="851" t="s">
        <v>469</v>
      </c>
      <c r="W14" s="847"/>
    </row>
    <row r="15" spans="11:23">
      <c r="K15" s="847"/>
      <c r="L15" s="847"/>
      <c r="M15" s="847"/>
      <c r="N15" s="847"/>
      <c r="O15" s="847"/>
      <c r="P15" s="847"/>
      <c r="Q15" s="847"/>
      <c r="R15" s="847"/>
      <c r="S15" s="847"/>
      <c r="T15" s="847"/>
      <c r="U15" s="847"/>
      <c r="V15" s="847"/>
      <c r="W15" s="847"/>
    </row>
    <row r="16" spans="11:23">
      <c r="K16" s="847"/>
      <c r="L16" s="847"/>
      <c r="M16" s="847"/>
      <c r="N16" s="847"/>
      <c r="O16" s="847"/>
      <c r="P16" s="847"/>
      <c r="Q16" s="847"/>
      <c r="R16" s="847"/>
      <c r="S16" s="847"/>
      <c r="T16" s="847"/>
      <c r="U16" s="847"/>
      <c r="V16" s="847"/>
      <c r="W16" s="847"/>
    </row>
    <row r="17" spans="11:23" ht="24" customHeight="1">
      <c r="K17" s="847"/>
      <c r="L17" s="1132" t="s">
        <v>1402</v>
      </c>
      <c r="M17" s="1132"/>
      <c r="N17" s="1132"/>
      <c r="O17" s="1132"/>
      <c r="P17" s="1132"/>
      <c r="Q17" s="1132"/>
      <c r="R17" s="1132"/>
      <c r="S17" s="1132"/>
      <c r="T17" s="1132"/>
      <c r="U17" s="1132"/>
      <c r="V17" s="1137"/>
      <c r="W17" s="847"/>
    </row>
    <row r="18" spans="11:23" ht="14.4">
      <c r="K18" s="650"/>
      <c r="L18" s="1135"/>
      <c r="M18" s="1135"/>
      <c r="N18" s="1135"/>
      <c r="O18" s="1135"/>
      <c r="P18" s="1135"/>
      <c r="Q18" s="1135"/>
      <c r="R18" s="1135"/>
      <c r="S18" s="1135"/>
      <c r="T18" s="1135"/>
      <c r="U18" s="1135"/>
      <c r="V18" s="1141"/>
      <c r="W18" s="84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3"/>
  <sheetViews>
    <sheetView showGridLines="0" tabSelected="1" view="pageBreakPreview" topLeftCell="A11" zoomScale="80" zoomScaleNormal="100" zoomScaleSheetLayoutView="80" workbookViewId="0">
      <pane xSplit="15" ySplit="5" topLeftCell="P52" activePane="bottomRight" state="frozen"/>
      <selection activeCell="M11" sqref="M11"/>
      <selection pane="topRight" activeCell="M11" sqref="M11"/>
      <selection pane="bottomLeft" activeCell="M11" sqref="M11"/>
      <selection pane="bottomRight" activeCell="L53" sqref="L53:Q53"/>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47"/>
      <c r="B1" s="847"/>
      <c r="C1" s="847"/>
      <c r="D1" s="847"/>
      <c r="E1" s="847"/>
      <c r="F1" s="847"/>
      <c r="G1" s="847"/>
      <c r="H1" s="847"/>
      <c r="I1" s="847"/>
      <c r="J1" s="847"/>
      <c r="K1" s="847"/>
      <c r="L1" s="863"/>
      <c r="M1" s="847"/>
      <c r="N1" s="847"/>
      <c r="O1" s="847"/>
      <c r="P1" s="847"/>
      <c r="Q1" s="847"/>
      <c r="R1" s="847"/>
    </row>
    <row r="2" spans="1:18" hidden="1">
      <c r="A2" s="847"/>
      <c r="B2" s="847"/>
      <c r="C2" s="847"/>
      <c r="D2" s="847"/>
      <c r="E2" s="847"/>
      <c r="F2" s="847"/>
      <c r="G2" s="847"/>
      <c r="H2" s="847"/>
      <c r="I2" s="847"/>
      <c r="J2" s="847"/>
      <c r="K2" s="847"/>
      <c r="L2" s="863"/>
      <c r="M2" s="847"/>
      <c r="N2" s="847"/>
      <c r="O2" s="847"/>
      <c r="P2" s="847"/>
      <c r="Q2" s="847"/>
      <c r="R2" s="847"/>
    </row>
    <row r="3" spans="1:18" hidden="1">
      <c r="A3" s="847"/>
      <c r="B3" s="847"/>
      <c r="C3" s="847"/>
      <c r="D3" s="847"/>
      <c r="E3" s="847"/>
      <c r="F3" s="847"/>
      <c r="G3" s="847"/>
      <c r="H3" s="847"/>
      <c r="I3" s="847"/>
      <c r="J3" s="847"/>
      <c r="K3" s="847"/>
      <c r="L3" s="863"/>
      <c r="M3" s="847"/>
      <c r="N3" s="847"/>
      <c r="O3" s="847"/>
      <c r="P3" s="847"/>
      <c r="Q3" s="847"/>
      <c r="R3" s="847"/>
    </row>
    <row r="4" spans="1:18" hidden="1">
      <c r="A4" s="847"/>
      <c r="B4" s="847"/>
      <c r="C4" s="847"/>
      <c r="D4" s="847"/>
      <c r="E4" s="847"/>
      <c r="F4" s="847"/>
      <c r="G4" s="847"/>
      <c r="H4" s="847"/>
      <c r="I4" s="847"/>
      <c r="J4" s="847"/>
      <c r="K4" s="847"/>
      <c r="L4" s="863"/>
      <c r="M4" s="847"/>
      <c r="N4" s="847"/>
      <c r="O4" s="847"/>
      <c r="P4" s="847"/>
      <c r="Q4" s="847"/>
      <c r="R4" s="847"/>
    </row>
    <row r="5" spans="1:18" hidden="1">
      <c r="A5" s="847"/>
      <c r="B5" s="847"/>
      <c r="C5" s="847"/>
      <c r="D5" s="847"/>
      <c r="E5" s="847"/>
      <c r="F5" s="847"/>
      <c r="G5" s="847"/>
      <c r="H5" s="847"/>
      <c r="I5" s="847"/>
      <c r="J5" s="847"/>
      <c r="K5" s="847"/>
      <c r="L5" s="863"/>
      <c r="M5" s="847"/>
      <c r="N5" s="847"/>
      <c r="O5" s="847"/>
      <c r="P5" s="847"/>
      <c r="Q5" s="847"/>
      <c r="R5" s="847"/>
    </row>
    <row r="6" spans="1:18" hidden="1">
      <c r="A6" s="847"/>
      <c r="B6" s="847"/>
      <c r="C6" s="847"/>
      <c r="D6" s="847"/>
      <c r="E6" s="847"/>
      <c r="F6" s="847"/>
      <c r="G6" s="847"/>
      <c r="H6" s="847"/>
      <c r="I6" s="847"/>
      <c r="J6" s="847"/>
      <c r="K6" s="847"/>
      <c r="L6" s="863"/>
      <c r="M6" s="847"/>
      <c r="N6" s="847"/>
      <c r="O6" s="847"/>
      <c r="P6" s="847"/>
      <c r="Q6" s="847"/>
      <c r="R6" s="847"/>
    </row>
    <row r="7" spans="1:18" hidden="1">
      <c r="A7" s="847"/>
      <c r="B7" s="847"/>
      <c r="C7" s="847"/>
      <c r="D7" s="847"/>
      <c r="E7" s="847"/>
      <c r="F7" s="847"/>
      <c r="G7" s="847"/>
      <c r="H7" s="847"/>
      <c r="I7" s="847"/>
      <c r="J7" s="847"/>
      <c r="K7" s="847"/>
      <c r="L7" s="863"/>
      <c r="M7" s="847"/>
      <c r="N7" s="847"/>
      <c r="O7" s="847"/>
      <c r="P7" s="847"/>
      <c r="Q7" s="847"/>
      <c r="R7" s="847"/>
    </row>
    <row r="8" spans="1:18" hidden="1">
      <c r="A8" s="847"/>
      <c r="B8" s="847"/>
      <c r="C8" s="847"/>
      <c r="D8" s="847"/>
      <c r="E8" s="847"/>
      <c r="F8" s="847"/>
      <c r="G8" s="847"/>
      <c r="H8" s="847"/>
      <c r="I8" s="847"/>
      <c r="J8" s="847"/>
      <c r="K8" s="847"/>
      <c r="L8" s="863"/>
      <c r="M8" s="847"/>
      <c r="N8" s="847"/>
      <c r="O8" s="847"/>
      <c r="P8" s="847"/>
      <c r="Q8" s="847"/>
      <c r="R8" s="847"/>
    </row>
    <row r="9" spans="1:18" hidden="1">
      <c r="A9" s="847"/>
      <c r="B9" s="847"/>
      <c r="C9" s="847"/>
      <c r="D9" s="847"/>
      <c r="E9" s="847"/>
      <c r="F9" s="847"/>
      <c r="G9" s="847"/>
      <c r="H9" s="847"/>
      <c r="I9" s="847"/>
      <c r="J9" s="847"/>
      <c r="K9" s="847"/>
      <c r="L9" s="863"/>
      <c r="M9" s="847"/>
      <c r="N9" s="847"/>
      <c r="O9" s="847"/>
      <c r="P9" s="847"/>
      <c r="Q9" s="847"/>
      <c r="R9" s="847"/>
    </row>
    <row r="10" spans="1:18" hidden="1">
      <c r="A10" s="847"/>
      <c r="B10" s="847"/>
      <c r="C10" s="847"/>
      <c r="D10" s="847"/>
      <c r="E10" s="847"/>
      <c r="F10" s="847"/>
      <c r="G10" s="847"/>
      <c r="H10" s="847"/>
      <c r="I10" s="847"/>
      <c r="J10" s="847"/>
      <c r="K10" s="847"/>
      <c r="L10" s="863"/>
      <c r="M10" s="847"/>
      <c r="N10" s="847"/>
      <c r="O10" s="847"/>
      <c r="P10" s="847"/>
      <c r="Q10" s="847"/>
      <c r="R10" s="847"/>
    </row>
    <row r="11" spans="1:18" ht="15" hidden="1" customHeight="1">
      <c r="A11" s="847"/>
      <c r="B11" s="847"/>
      <c r="C11" s="847"/>
      <c r="D11" s="847"/>
      <c r="E11" s="847"/>
      <c r="F11" s="847"/>
      <c r="G11" s="847"/>
      <c r="H11" s="847"/>
      <c r="I11" s="847"/>
      <c r="J11" s="847"/>
      <c r="K11" s="847"/>
      <c r="L11" s="877"/>
      <c r="M11" s="865"/>
      <c r="N11" s="864"/>
      <c r="O11" s="864"/>
      <c r="P11" s="864"/>
      <c r="Q11" s="864"/>
      <c r="R11" s="847"/>
    </row>
    <row r="12" spans="1:18" ht="22.5" customHeight="1">
      <c r="A12" s="847"/>
      <c r="B12" s="847"/>
      <c r="C12" s="847"/>
      <c r="D12" s="847"/>
      <c r="E12" s="847"/>
      <c r="F12" s="847"/>
      <c r="G12" s="847"/>
      <c r="H12" s="847"/>
      <c r="I12" s="847"/>
      <c r="J12" s="847"/>
      <c r="K12" s="847"/>
      <c r="L12" s="484" t="s">
        <v>1288</v>
      </c>
      <c r="M12" s="298"/>
      <c r="N12" s="298"/>
      <c r="O12" s="298"/>
      <c r="P12" s="298"/>
      <c r="Q12" s="299"/>
      <c r="R12" s="299"/>
    </row>
    <row r="13" spans="1:18" ht="11.25" customHeight="1">
      <c r="A13" s="847"/>
      <c r="B13" s="847"/>
      <c r="C13" s="847"/>
      <c r="D13" s="847"/>
      <c r="E13" s="847"/>
      <c r="F13" s="847"/>
      <c r="G13" s="847"/>
      <c r="H13" s="847"/>
      <c r="I13" s="847"/>
      <c r="J13" s="847"/>
      <c r="K13" s="847"/>
      <c r="L13" s="877"/>
      <c r="M13" s="864"/>
      <c r="N13" s="864"/>
      <c r="O13" s="864"/>
      <c r="P13" s="864"/>
      <c r="Q13" s="864"/>
      <c r="R13" s="847"/>
    </row>
    <row r="14" spans="1:18" ht="19.5" customHeight="1">
      <c r="A14" s="847"/>
      <c r="B14" s="847"/>
      <c r="C14" s="847"/>
      <c r="D14" s="847"/>
      <c r="E14" s="847"/>
      <c r="F14" s="847"/>
      <c r="G14" s="847"/>
      <c r="H14" s="847"/>
      <c r="I14" s="847"/>
      <c r="J14" s="847"/>
      <c r="K14" s="847"/>
      <c r="L14" s="1104" t="s">
        <v>16</v>
      </c>
      <c r="M14" s="1136" t="s">
        <v>121</v>
      </c>
      <c r="N14" s="1149" t="s">
        <v>1149</v>
      </c>
      <c r="O14" s="1136" t="s">
        <v>285</v>
      </c>
      <c r="P14" s="1132" t="s">
        <v>2565</v>
      </c>
      <c r="Q14" s="1132"/>
      <c r="R14" s="1136" t="s">
        <v>109</v>
      </c>
    </row>
    <row r="15" spans="1:18" ht="32.25" customHeight="1">
      <c r="A15" s="847"/>
      <c r="B15" s="847"/>
      <c r="C15" s="847"/>
      <c r="D15" s="847"/>
      <c r="E15" s="847"/>
      <c r="F15" s="847"/>
      <c r="G15" s="847"/>
      <c r="H15" s="847"/>
      <c r="I15" s="847"/>
      <c r="J15" s="847"/>
      <c r="K15" s="847"/>
      <c r="L15" s="1104"/>
      <c r="M15" s="1136"/>
      <c r="N15" s="1149"/>
      <c r="O15" s="1136"/>
      <c r="P15" s="878" t="s">
        <v>324</v>
      </c>
      <c r="Q15" s="879" t="s">
        <v>286</v>
      </c>
      <c r="R15" s="1136"/>
    </row>
    <row r="16" spans="1:18">
      <c r="A16" s="762" t="s">
        <v>18</v>
      </c>
      <c r="B16" s="847"/>
      <c r="C16" s="847"/>
      <c r="D16" s="847"/>
      <c r="E16" s="847"/>
      <c r="F16" s="847"/>
      <c r="G16" s="847"/>
      <c r="H16" s="847"/>
      <c r="I16" s="847"/>
      <c r="J16" s="847"/>
      <c r="K16" s="847"/>
      <c r="L16" s="861" t="s">
        <v>2543</v>
      </c>
      <c r="M16" s="862"/>
      <c r="N16" s="862"/>
      <c r="O16" s="862"/>
      <c r="P16" s="862"/>
      <c r="Q16" s="862"/>
      <c r="R16" s="862"/>
    </row>
    <row r="17" spans="1:18" s="278" customFormat="1" ht="57">
      <c r="A17" s="785">
        <v>1</v>
      </c>
      <c r="B17" s="857"/>
      <c r="C17" s="857"/>
      <c r="D17" s="857"/>
      <c r="E17" s="857"/>
      <c r="F17" s="857"/>
      <c r="G17" s="857"/>
      <c r="H17" s="857"/>
      <c r="I17" s="857"/>
      <c r="J17" s="857"/>
      <c r="K17" s="857"/>
      <c r="L17" s="880" t="s">
        <v>471</v>
      </c>
      <c r="M17" s="881" t="s">
        <v>472</v>
      </c>
      <c r="N17" s="880" t="s">
        <v>2606</v>
      </c>
      <c r="O17" s="882" t="s">
        <v>370</v>
      </c>
      <c r="P17" s="883">
        <v>0</v>
      </c>
      <c r="Q17" s="884">
        <v>-215.71641645632099</v>
      </c>
      <c r="R17" s="885"/>
    </row>
    <row r="18" spans="1:18" s="278" customFormat="1">
      <c r="A18" s="785">
        <v>1</v>
      </c>
      <c r="B18" s="857"/>
      <c r="C18" s="857"/>
      <c r="D18" s="857"/>
      <c r="E18" s="857"/>
      <c r="F18" s="857"/>
      <c r="G18" s="857"/>
      <c r="H18" s="857"/>
      <c r="I18" s="857"/>
      <c r="J18" s="857"/>
      <c r="K18" s="857"/>
      <c r="L18" s="886" t="s">
        <v>18</v>
      </c>
      <c r="M18" s="881" t="s">
        <v>473</v>
      </c>
      <c r="N18" s="880" t="s">
        <v>2607</v>
      </c>
      <c r="O18" s="882" t="s">
        <v>370</v>
      </c>
      <c r="P18" s="887"/>
      <c r="Q18" s="888">
        <v>6225.4960000000001</v>
      </c>
      <c r="R18" s="885"/>
    </row>
    <row r="19" spans="1:18" s="278" customFormat="1" ht="22.8">
      <c r="A19" s="785">
        <v>1</v>
      </c>
      <c r="B19" s="857"/>
      <c r="C19" s="857"/>
      <c r="D19" s="857"/>
      <c r="E19" s="857"/>
      <c r="F19" s="857"/>
      <c r="G19" s="857"/>
      <c r="H19" s="857"/>
      <c r="I19" s="857"/>
      <c r="J19" s="857"/>
      <c r="K19" s="857"/>
      <c r="L19" s="886" t="s">
        <v>102</v>
      </c>
      <c r="M19" s="889" t="s">
        <v>474</v>
      </c>
      <c r="N19" s="880" t="s">
        <v>2608</v>
      </c>
      <c r="O19" s="882" t="s">
        <v>370</v>
      </c>
      <c r="P19" s="883">
        <v>0</v>
      </c>
      <c r="Q19" s="883">
        <v>6009.7795835436791</v>
      </c>
      <c r="R19" s="885"/>
    </row>
    <row r="20" spans="1:18" ht="22.8">
      <c r="A20" s="785">
        <v>1</v>
      </c>
      <c r="B20" s="847"/>
      <c r="C20" s="847"/>
      <c r="D20" s="847"/>
      <c r="E20" s="847"/>
      <c r="F20" s="847"/>
      <c r="G20" s="847"/>
      <c r="H20" s="847"/>
      <c r="I20" s="847"/>
      <c r="J20" s="847"/>
      <c r="K20" s="847"/>
      <c r="L20" s="890" t="s">
        <v>17</v>
      </c>
      <c r="M20" s="891" t="s">
        <v>475</v>
      </c>
      <c r="N20" s="892" t="s">
        <v>2609</v>
      </c>
      <c r="O20" s="893" t="s">
        <v>370</v>
      </c>
      <c r="P20" s="894"/>
      <c r="Q20" s="895">
        <v>2694.17</v>
      </c>
      <c r="R20" s="896"/>
    </row>
    <row r="21" spans="1:18" ht="22.8">
      <c r="A21" s="785">
        <v>1</v>
      </c>
      <c r="B21" s="847"/>
      <c r="C21" s="847"/>
      <c r="D21" s="847"/>
      <c r="E21" s="847"/>
      <c r="F21" s="847"/>
      <c r="G21" s="847"/>
      <c r="H21" s="847"/>
      <c r="I21" s="847"/>
      <c r="J21" s="847"/>
      <c r="K21" s="847"/>
      <c r="L21" s="890" t="s">
        <v>146</v>
      </c>
      <c r="M21" s="891" t="s">
        <v>477</v>
      </c>
      <c r="N21" s="892" t="s">
        <v>2610</v>
      </c>
      <c r="O21" s="893" t="s">
        <v>370</v>
      </c>
      <c r="P21" s="897">
        <v>0</v>
      </c>
      <c r="Q21" s="898">
        <v>124.75</v>
      </c>
      <c r="R21" s="896"/>
    </row>
    <row r="22" spans="1:18" ht="34.200000000000003">
      <c r="A22" s="785">
        <v>1</v>
      </c>
      <c r="B22" s="847"/>
      <c r="C22" s="847"/>
      <c r="D22" s="847"/>
      <c r="E22" s="847"/>
      <c r="F22" s="847"/>
      <c r="G22" s="847"/>
      <c r="H22" s="847"/>
      <c r="I22" s="847"/>
      <c r="J22" s="847"/>
      <c r="K22" s="847"/>
      <c r="L22" s="899" t="s">
        <v>147</v>
      </c>
      <c r="M22" s="900" t="s">
        <v>479</v>
      </c>
      <c r="N22" s="901"/>
      <c r="O22" s="893" t="s">
        <v>370</v>
      </c>
      <c r="P22" s="894"/>
      <c r="Q22" s="895">
        <v>0</v>
      </c>
      <c r="R22" s="896"/>
    </row>
    <row r="23" spans="1:18">
      <c r="A23" s="785">
        <v>1</v>
      </c>
      <c r="B23" s="847"/>
      <c r="C23" s="847"/>
      <c r="D23" s="847"/>
      <c r="E23" s="847"/>
      <c r="F23" s="847"/>
      <c r="G23" s="847"/>
      <c r="H23" s="847"/>
      <c r="I23" s="847"/>
      <c r="J23" s="847"/>
      <c r="K23" s="847"/>
      <c r="L23" s="899" t="s">
        <v>480</v>
      </c>
      <c r="M23" s="900" t="s">
        <v>481</v>
      </c>
      <c r="N23" s="901"/>
      <c r="O23" s="893" t="s">
        <v>370</v>
      </c>
      <c r="P23" s="894"/>
      <c r="Q23" s="895">
        <v>0</v>
      </c>
      <c r="R23" s="896"/>
    </row>
    <row r="24" spans="1:18" ht="22.8">
      <c r="A24" s="785">
        <v>1</v>
      </c>
      <c r="B24" s="847"/>
      <c r="C24" s="847"/>
      <c r="D24" s="847"/>
      <c r="E24" s="847"/>
      <c r="F24" s="847"/>
      <c r="G24" s="847"/>
      <c r="H24" s="847"/>
      <c r="I24" s="847"/>
      <c r="J24" s="847"/>
      <c r="K24" s="847"/>
      <c r="L24" s="899" t="s">
        <v>482</v>
      </c>
      <c r="M24" s="900" t="s">
        <v>483</v>
      </c>
      <c r="N24" s="901"/>
      <c r="O24" s="893" t="s">
        <v>370</v>
      </c>
      <c r="P24" s="894"/>
      <c r="Q24" s="895">
        <v>124.75</v>
      </c>
      <c r="R24" s="896"/>
    </row>
    <row r="25" spans="1:18" ht="79.8">
      <c r="A25" s="785">
        <v>1</v>
      </c>
      <c r="B25" s="902" t="s">
        <v>1396</v>
      </c>
      <c r="C25" s="847"/>
      <c r="D25" s="847"/>
      <c r="E25" s="847"/>
      <c r="F25" s="847"/>
      <c r="G25" s="847"/>
      <c r="H25" s="847"/>
      <c r="I25" s="847"/>
      <c r="J25" s="847"/>
      <c r="K25" s="847"/>
      <c r="L25" s="899" t="s">
        <v>484</v>
      </c>
      <c r="M25" s="900" t="s">
        <v>485</v>
      </c>
      <c r="N25" s="901"/>
      <c r="O25" s="893" t="s">
        <v>370</v>
      </c>
      <c r="P25" s="894"/>
      <c r="Q25" s="895">
        <v>0</v>
      </c>
      <c r="R25" s="896"/>
    </row>
    <row r="26" spans="1:18" ht="22.8">
      <c r="A26" s="785">
        <v>1</v>
      </c>
      <c r="B26" s="902" t="s">
        <v>643</v>
      </c>
      <c r="C26" s="847"/>
      <c r="D26" s="847"/>
      <c r="E26" s="847"/>
      <c r="F26" s="847"/>
      <c r="G26" s="847"/>
      <c r="H26" s="847"/>
      <c r="I26" s="847"/>
      <c r="J26" s="847"/>
      <c r="K26" s="847"/>
      <c r="L26" s="903" t="s">
        <v>486</v>
      </c>
      <c r="M26" s="904" t="s">
        <v>487</v>
      </c>
      <c r="N26" s="893"/>
      <c r="O26" s="893" t="s">
        <v>370</v>
      </c>
      <c r="P26" s="894"/>
      <c r="Q26" s="895">
        <v>0</v>
      </c>
      <c r="R26" s="896"/>
    </row>
    <row r="27" spans="1:18" ht="22.8">
      <c r="A27" s="785">
        <v>1</v>
      </c>
      <c r="B27" s="902" t="s">
        <v>646</v>
      </c>
      <c r="C27" s="847"/>
      <c r="D27" s="847"/>
      <c r="E27" s="847"/>
      <c r="F27" s="847"/>
      <c r="G27" s="847"/>
      <c r="H27" s="847"/>
      <c r="I27" s="847"/>
      <c r="J27" s="847"/>
      <c r="K27" s="847"/>
      <c r="L27" s="890" t="s">
        <v>488</v>
      </c>
      <c r="M27" s="905" t="s">
        <v>1193</v>
      </c>
      <c r="N27" s="893"/>
      <c r="O27" s="893" t="s">
        <v>370</v>
      </c>
      <c r="P27" s="894"/>
      <c r="Q27" s="895">
        <v>0</v>
      </c>
      <c r="R27" s="896"/>
    </row>
    <row r="28" spans="1:18" ht="22.8">
      <c r="A28" s="785">
        <v>1</v>
      </c>
      <c r="B28" s="902" t="s">
        <v>647</v>
      </c>
      <c r="C28" s="847"/>
      <c r="D28" s="847"/>
      <c r="E28" s="847"/>
      <c r="F28" s="847"/>
      <c r="G28" s="847"/>
      <c r="H28" s="847"/>
      <c r="I28" s="847"/>
      <c r="J28" s="847"/>
      <c r="K28" s="847"/>
      <c r="L28" s="890" t="s">
        <v>489</v>
      </c>
      <c r="M28" s="905" t="s">
        <v>1194</v>
      </c>
      <c r="N28" s="893"/>
      <c r="O28" s="893" t="s">
        <v>370</v>
      </c>
      <c r="P28" s="894"/>
      <c r="Q28" s="895">
        <v>0</v>
      </c>
      <c r="R28" s="896"/>
    </row>
    <row r="29" spans="1:18" ht="22.8">
      <c r="A29" s="785">
        <v>1</v>
      </c>
      <c r="B29" s="902" t="s">
        <v>648</v>
      </c>
      <c r="C29" s="847"/>
      <c r="D29" s="847"/>
      <c r="E29" s="847"/>
      <c r="F29" s="847"/>
      <c r="G29" s="847"/>
      <c r="H29" s="847"/>
      <c r="I29" s="847"/>
      <c r="J29" s="847"/>
      <c r="K29" s="847"/>
      <c r="L29" s="890" t="s">
        <v>490</v>
      </c>
      <c r="M29" s="905" t="s">
        <v>491</v>
      </c>
      <c r="N29" s="906"/>
      <c r="O29" s="893" t="s">
        <v>370</v>
      </c>
      <c r="P29" s="894"/>
      <c r="Q29" s="895">
        <v>0</v>
      </c>
      <c r="R29" s="896"/>
    </row>
    <row r="30" spans="1:18" ht="22.8">
      <c r="A30" s="785">
        <v>1</v>
      </c>
      <c r="B30" s="902" t="s">
        <v>649</v>
      </c>
      <c r="C30" s="847"/>
      <c r="D30" s="847"/>
      <c r="E30" s="847"/>
      <c r="F30" s="847"/>
      <c r="G30" s="847"/>
      <c r="H30" s="847"/>
      <c r="I30" s="847"/>
      <c r="J30" s="847"/>
      <c r="K30" s="847"/>
      <c r="L30" s="890" t="s">
        <v>492</v>
      </c>
      <c r="M30" s="905" t="s">
        <v>493</v>
      </c>
      <c r="N30" s="906"/>
      <c r="O30" s="893" t="s">
        <v>370</v>
      </c>
      <c r="P30" s="894"/>
      <c r="Q30" s="895">
        <v>0</v>
      </c>
      <c r="R30" s="896"/>
    </row>
    <row r="31" spans="1:18">
      <c r="A31" s="785">
        <v>1</v>
      </c>
      <c r="B31" s="902" t="s">
        <v>651</v>
      </c>
      <c r="C31" s="847"/>
      <c r="D31" s="847"/>
      <c r="E31" s="847"/>
      <c r="F31" s="847"/>
      <c r="G31" s="847"/>
      <c r="H31" s="847"/>
      <c r="I31" s="847"/>
      <c r="J31" s="847"/>
      <c r="K31" s="847"/>
      <c r="L31" s="890" t="s">
        <v>494</v>
      </c>
      <c r="M31" s="905" t="s">
        <v>495</v>
      </c>
      <c r="N31" s="906"/>
      <c r="O31" s="893" t="s">
        <v>370</v>
      </c>
      <c r="P31" s="894"/>
      <c r="Q31" s="895">
        <v>0</v>
      </c>
      <c r="R31" s="896"/>
    </row>
    <row r="32" spans="1:18" ht="34.200000000000003">
      <c r="A32" s="785">
        <v>1</v>
      </c>
      <c r="B32" s="902" t="s">
        <v>1397</v>
      </c>
      <c r="C32" s="847"/>
      <c r="D32" s="847"/>
      <c r="E32" s="847"/>
      <c r="F32" s="847"/>
      <c r="G32" s="847"/>
      <c r="H32" s="847"/>
      <c r="I32" s="847"/>
      <c r="J32" s="847"/>
      <c r="K32" s="847"/>
      <c r="L32" s="890" t="s">
        <v>496</v>
      </c>
      <c r="M32" s="905" t="s">
        <v>497</v>
      </c>
      <c r="N32" s="906"/>
      <c r="O32" s="893" t="s">
        <v>370</v>
      </c>
      <c r="P32" s="894"/>
      <c r="Q32" s="895">
        <v>0</v>
      </c>
      <c r="R32" s="896"/>
    </row>
    <row r="33" spans="1:18">
      <c r="A33" s="785">
        <v>1</v>
      </c>
      <c r="B33" s="847"/>
      <c r="C33" s="847"/>
      <c r="D33" s="847"/>
      <c r="E33" s="847"/>
      <c r="F33" s="847"/>
      <c r="G33" s="847"/>
      <c r="H33" s="847"/>
      <c r="I33" s="847"/>
      <c r="J33" s="847"/>
      <c r="K33" s="847"/>
      <c r="L33" s="890" t="s">
        <v>167</v>
      </c>
      <c r="M33" s="907" t="s">
        <v>498</v>
      </c>
      <c r="N33" s="892" t="s">
        <v>2611</v>
      </c>
      <c r="O33" s="893" t="s">
        <v>370</v>
      </c>
      <c r="P33" s="897">
        <v>0</v>
      </c>
      <c r="Q33" s="898">
        <v>2603.7595835436791</v>
      </c>
      <c r="R33" s="896"/>
    </row>
    <row r="34" spans="1:18" ht="22.8">
      <c r="A34" s="785">
        <v>1</v>
      </c>
      <c r="B34" s="847"/>
      <c r="C34" s="847"/>
      <c r="D34" s="847"/>
      <c r="E34" s="847"/>
      <c r="F34" s="847"/>
      <c r="G34" s="847"/>
      <c r="H34" s="847"/>
      <c r="I34" s="847"/>
      <c r="J34" s="847"/>
      <c r="K34" s="847"/>
      <c r="L34" s="890" t="s">
        <v>168</v>
      </c>
      <c r="M34" s="905" t="s">
        <v>500</v>
      </c>
      <c r="N34" s="892" t="s">
        <v>501</v>
      </c>
      <c r="O34" s="893" t="s">
        <v>502</v>
      </c>
      <c r="P34" s="894"/>
      <c r="Q34" s="895">
        <v>1.3010289256198346</v>
      </c>
      <c r="R34" s="896"/>
    </row>
    <row r="35" spans="1:18">
      <c r="A35" s="785">
        <v>1</v>
      </c>
      <c r="B35" s="847"/>
      <c r="C35" s="847"/>
      <c r="D35" s="847"/>
      <c r="E35" s="847"/>
      <c r="F35" s="847"/>
      <c r="G35" s="847"/>
      <c r="H35" s="847"/>
      <c r="I35" s="847"/>
      <c r="J35" s="847"/>
      <c r="K35" s="847"/>
      <c r="L35" s="890" t="s">
        <v>628</v>
      </c>
      <c r="M35" s="905" t="s">
        <v>1182</v>
      </c>
      <c r="N35" s="892" t="s">
        <v>503</v>
      </c>
      <c r="O35" s="893" t="s">
        <v>504</v>
      </c>
      <c r="P35" s="894"/>
      <c r="Q35" s="895">
        <v>238.44</v>
      </c>
      <c r="R35" s="896"/>
    </row>
    <row r="36" spans="1:18" ht="22.8">
      <c r="A36" s="785">
        <v>1</v>
      </c>
      <c r="B36" s="847"/>
      <c r="C36" s="847"/>
      <c r="D36" s="847"/>
      <c r="E36" s="847"/>
      <c r="F36" s="847"/>
      <c r="G36" s="847"/>
      <c r="H36" s="847"/>
      <c r="I36" s="847"/>
      <c r="J36" s="847"/>
      <c r="K36" s="847"/>
      <c r="L36" s="890" t="s">
        <v>630</v>
      </c>
      <c r="M36" s="905" t="s">
        <v>1122</v>
      </c>
      <c r="N36" s="892" t="s">
        <v>505</v>
      </c>
      <c r="O36" s="893" t="s">
        <v>506</v>
      </c>
      <c r="P36" s="894"/>
      <c r="Q36" s="895">
        <v>8.3933400000000002</v>
      </c>
      <c r="R36" s="896"/>
    </row>
    <row r="37" spans="1:18" ht="22.8">
      <c r="A37" s="785">
        <v>1</v>
      </c>
      <c r="B37" s="847" t="s">
        <v>1106</v>
      </c>
      <c r="C37" s="847"/>
      <c r="D37" s="847"/>
      <c r="E37" s="847"/>
      <c r="F37" s="847"/>
      <c r="G37" s="847"/>
      <c r="H37" s="847"/>
      <c r="I37" s="847"/>
      <c r="J37" s="847"/>
      <c r="K37" s="847"/>
      <c r="L37" s="890" t="s">
        <v>169</v>
      </c>
      <c r="M37" s="891" t="s">
        <v>507</v>
      </c>
      <c r="N37" s="892" t="s">
        <v>2612</v>
      </c>
      <c r="O37" s="893" t="s">
        <v>370</v>
      </c>
      <c r="P37" s="894"/>
      <c r="Q37" s="895">
        <v>1.31</v>
      </c>
      <c r="R37" s="896"/>
    </row>
    <row r="38" spans="1:18">
      <c r="A38" s="785">
        <v>1</v>
      </c>
      <c r="B38" s="847"/>
      <c r="C38" s="847"/>
      <c r="D38" s="847"/>
      <c r="E38" s="847"/>
      <c r="F38" s="847"/>
      <c r="G38" s="847"/>
      <c r="H38" s="847"/>
      <c r="I38" s="847"/>
      <c r="J38" s="847"/>
      <c r="K38" s="847"/>
      <c r="L38" s="890" t="s">
        <v>385</v>
      </c>
      <c r="M38" s="908" t="s">
        <v>509</v>
      </c>
      <c r="N38" s="892" t="s">
        <v>2613</v>
      </c>
      <c r="O38" s="893" t="s">
        <v>370</v>
      </c>
      <c r="P38" s="894"/>
      <c r="Q38" s="895">
        <v>314.58999999999997</v>
      </c>
      <c r="R38" s="896"/>
    </row>
    <row r="39" spans="1:18" ht="22.8">
      <c r="A39" s="785">
        <v>1</v>
      </c>
      <c r="B39" s="902" t="s">
        <v>665</v>
      </c>
      <c r="C39" s="847"/>
      <c r="D39" s="847"/>
      <c r="E39" s="847"/>
      <c r="F39" s="847"/>
      <c r="G39" s="847"/>
      <c r="H39" s="847"/>
      <c r="I39" s="847"/>
      <c r="J39" s="847"/>
      <c r="K39" s="847"/>
      <c r="L39" s="890" t="s">
        <v>511</v>
      </c>
      <c r="M39" s="891" t="s">
        <v>1195</v>
      </c>
      <c r="N39" s="892" t="s">
        <v>2614</v>
      </c>
      <c r="O39" s="893" t="s">
        <v>370</v>
      </c>
      <c r="P39" s="894"/>
      <c r="Q39" s="895">
        <v>271.2</v>
      </c>
      <c r="R39" s="896"/>
    </row>
    <row r="40" spans="1:18" ht="34.200000000000003">
      <c r="A40" s="785">
        <v>1</v>
      </c>
      <c r="B40" s="847"/>
      <c r="C40" s="847"/>
      <c r="D40" s="847"/>
      <c r="E40" s="847"/>
      <c r="F40" s="847"/>
      <c r="G40" s="847"/>
      <c r="H40" s="847"/>
      <c r="I40" s="847"/>
      <c r="J40" s="847"/>
      <c r="K40" s="847"/>
      <c r="L40" s="890" t="s">
        <v>513</v>
      </c>
      <c r="M40" s="907" t="s">
        <v>514</v>
      </c>
      <c r="N40" s="892" t="s">
        <v>2615</v>
      </c>
      <c r="O40" s="893" t="s">
        <v>370</v>
      </c>
      <c r="P40" s="894"/>
      <c r="Q40" s="895"/>
      <c r="R40" s="896"/>
    </row>
    <row r="41" spans="1:18" ht="22.8">
      <c r="A41" s="785">
        <v>1</v>
      </c>
      <c r="B41" s="847"/>
      <c r="C41" s="847"/>
      <c r="D41" s="847"/>
      <c r="E41" s="847"/>
      <c r="F41" s="847"/>
      <c r="G41" s="847"/>
      <c r="H41" s="847"/>
      <c r="I41" s="847"/>
      <c r="J41" s="847"/>
      <c r="K41" s="847"/>
      <c r="L41" s="890" t="s">
        <v>516</v>
      </c>
      <c r="M41" s="907" t="s">
        <v>517</v>
      </c>
      <c r="N41" s="892" t="s">
        <v>2616</v>
      </c>
      <c r="O41" s="893" t="s">
        <v>370</v>
      </c>
      <c r="P41" s="894"/>
      <c r="Q41" s="895"/>
      <c r="R41" s="896"/>
    </row>
    <row r="42" spans="1:18" ht="22.8">
      <c r="A42" s="785">
        <v>1</v>
      </c>
      <c r="B42" s="847"/>
      <c r="C42" s="847"/>
      <c r="D42" s="847"/>
      <c r="E42" s="847"/>
      <c r="F42" s="847"/>
      <c r="G42" s="847"/>
      <c r="H42" s="847"/>
      <c r="I42" s="847"/>
      <c r="J42" s="847"/>
      <c r="K42" s="847"/>
      <c r="L42" s="890" t="s">
        <v>519</v>
      </c>
      <c r="M42" s="907" t="s">
        <v>1247</v>
      </c>
      <c r="N42" s="893" t="s">
        <v>1248</v>
      </c>
      <c r="O42" s="893" t="s">
        <v>370</v>
      </c>
      <c r="P42" s="894"/>
      <c r="Q42" s="895"/>
      <c r="R42" s="896"/>
    </row>
    <row r="43" spans="1:18" ht="57">
      <c r="A43" s="785">
        <v>1</v>
      </c>
      <c r="B43" s="847"/>
      <c r="C43" s="847"/>
      <c r="D43" s="847"/>
      <c r="E43" s="847"/>
      <c r="F43" s="847"/>
      <c r="G43" s="847"/>
      <c r="H43" s="847"/>
      <c r="I43" s="847"/>
      <c r="J43" s="847"/>
      <c r="K43" s="847"/>
      <c r="L43" s="890" t="s">
        <v>650</v>
      </c>
      <c r="M43" s="907" t="s">
        <v>1250</v>
      </c>
      <c r="N43" s="893" t="s">
        <v>1249</v>
      </c>
      <c r="O43" s="893" t="s">
        <v>370</v>
      </c>
      <c r="P43" s="894"/>
      <c r="Q43" s="895"/>
      <c r="R43" s="896"/>
    </row>
    <row r="44" spans="1:18" s="278" customFormat="1" ht="34.200000000000003">
      <c r="A44" s="785">
        <v>1</v>
      </c>
      <c r="B44" s="857"/>
      <c r="C44" s="857"/>
      <c r="D44" s="857"/>
      <c r="E44" s="857"/>
      <c r="F44" s="857"/>
      <c r="G44" s="857"/>
      <c r="H44" s="857"/>
      <c r="I44" s="857"/>
      <c r="J44" s="857"/>
      <c r="K44" s="857"/>
      <c r="L44" s="880" t="s">
        <v>520</v>
      </c>
      <c r="M44" s="889" t="s">
        <v>521</v>
      </c>
      <c r="N44" s="880" t="s">
        <v>2606</v>
      </c>
      <c r="O44" s="882" t="s">
        <v>370</v>
      </c>
      <c r="P44" s="883">
        <v>0</v>
      </c>
      <c r="Q44" s="884">
        <v>0</v>
      </c>
      <c r="R44" s="885"/>
    </row>
    <row r="45" spans="1:18" ht="34.200000000000003">
      <c r="A45" s="785">
        <v>1</v>
      </c>
      <c r="B45" s="847"/>
      <c r="C45" s="847"/>
      <c r="D45" s="847"/>
      <c r="E45" s="847"/>
      <c r="F45" s="847"/>
      <c r="G45" s="847"/>
      <c r="H45" s="847"/>
      <c r="I45" s="847"/>
      <c r="J45" s="847"/>
      <c r="K45" s="847"/>
      <c r="L45" s="890" t="s">
        <v>18</v>
      </c>
      <c r="M45" s="909" t="s">
        <v>522</v>
      </c>
      <c r="N45" s="892" t="s">
        <v>2617</v>
      </c>
      <c r="O45" s="893" t="s">
        <v>370</v>
      </c>
      <c r="P45" s="897">
        <v>0</v>
      </c>
      <c r="Q45" s="898">
        <v>0</v>
      </c>
      <c r="R45" s="896"/>
    </row>
    <row r="46" spans="1:18" ht="57">
      <c r="A46" s="785">
        <v>1</v>
      </c>
      <c r="B46" s="847"/>
      <c r="C46" s="847"/>
      <c r="D46" s="847"/>
      <c r="E46" s="847"/>
      <c r="F46" s="847"/>
      <c r="G46" s="847"/>
      <c r="H46" s="847"/>
      <c r="I46" s="847"/>
      <c r="J46" s="847"/>
      <c r="K46" s="847"/>
      <c r="L46" s="890" t="s">
        <v>165</v>
      </c>
      <c r="M46" s="907" t="s">
        <v>524</v>
      </c>
      <c r="N46" s="892" t="s">
        <v>2618</v>
      </c>
      <c r="O46" s="893" t="s">
        <v>370</v>
      </c>
      <c r="P46" s="894"/>
      <c r="Q46" s="895"/>
      <c r="R46" s="896"/>
    </row>
    <row r="47" spans="1:18" ht="45.6">
      <c r="A47" s="785">
        <v>1</v>
      </c>
      <c r="B47" s="847"/>
      <c r="C47" s="847"/>
      <c r="D47" s="847"/>
      <c r="E47" s="847"/>
      <c r="F47" s="847"/>
      <c r="G47" s="847"/>
      <c r="H47" s="847"/>
      <c r="I47" s="847"/>
      <c r="J47" s="847"/>
      <c r="K47" s="847"/>
      <c r="L47" s="890" t="s">
        <v>166</v>
      </c>
      <c r="M47" s="907" t="s">
        <v>526</v>
      </c>
      <c r="N47" s="892" t="s">
        <v>2619</v>
      </c>
      <c r="O47" s="893" t="s">
        <v>370</v>
      </c>
      <c r="P47" s="894"/>
      <c r="Q47" s="895"/>
      <c r="R47" s="896"/>
    </row>
    <row r="48" spans="1:18" ht="34.200000000000003">
      <c r="A48" s="785">
        <v>1</v>
      </c>
      <c r="B48" s="847"/>
      <c r="C48" s="847"/>
      <c r="D48" s="847"/>
      <c r="E48" s="847"/>
      <c r="F48" s="847"/>
      <c r="G48" s="847"/>
      <c r="H48" s="847"/>
      <c r="I48" s="847"/>
      <c r="J48" s="847"/>
      <c r="K48" s="847"/>
      <c r="L48" s="882" t="s">
        <v>1159</v>
      </c>
      <c r="M48" s="889" t="s">
        <v>1227</v>
      </c>
      <c r="N48" s="880" t="s">
        <v>2620</v>
      </c>
      <c r="O48" s="882" t="s">
        <v>370</v>
      </c>
      <c r="P48" s="910"/>
      <c r="Q48" s="911"/>
      <c r="R48" s="896"/>
    </row>
    <row r="49" spans="1:18" ht="159.6">
      <c r="A49" s="785">
        <v>1</v>
      </c>
      <c r="B49" s="847"/>
      <c r="C49" s="847"/>
      <c r="D49" s="847"/>
      <c r="E49" s="847"/>
      <c r="F49" s="847"/>
      <c r="G49" s="847"/>
      <c r="H49" s="847"/>
      <c r="I49" s="847"/>
      <c r="J49" s="847"/>
      <c r="K49" s="847"/>
      <c r="L49" s="882" t="s">
        <v>1160</v>
      </c>
      <c r="M49" s="889" t="s">
        <v>528</v>
      </c>
      <c r="N49" s="880" t="s">
        <v>2621</v>
      </c>
      <c r="O49" s="882" t="s">
        <v>370</v>
      </c>
      <c r="P49" s="910"/>
      <c r="Q49" s="911"/>
      <c r="R49" s="896"/>
    </row>
    <row r="50" spans="1:18">
      <c r="A50" s="847"/>
      <c r="B50" s="847"/>
      <c r="C50" s="847"/>
      <c r="D50" s="847"/>
      <c r="E50" s="847"/>
      <c r="F50" s="847"/>
      <c r="G50" s="847"/>
      <c r="H50" s="847"/>
      <c r="I50" s="847"/>
      <c r="J50" s="847"/>
      <c r="K50" s="847"/>
      <c r="L50" s="863"/>
      <c r="M50" s="847"/>
      <c r="N50" s="847"/>
      <c r="O50" s="847"/>
      <c r="P50" s="847"/>
      <c r="Q50" s="847"/>
      <c r="R50" s="847"/>
    </row>
    <row r="51" spans="1:18" ht="15" customHeight="1">
      <c r="A51" s="847"/>
      <c r="B51" s="847"/>
      <c r="C51" s="847"/>
      <c r="D51" s="847"/>
      <c r="E51" s="847"/>
      <c r="F51" s="847"/>
      <c r="G51" s="847"/>
      <c r="H51" s="847"/>
      <c r="I51" s="847"/>
      <c r="J51" s="847"/>
      <c r="K51" s="847"/>
      <c r="L51" s="1143" t="s">
        <v>1402</v>
      </c>
      <c r="M51" s="1144"/>
      <c r="N51" s="1144"/>
      <c r="O51" s="1144"/>
      <c r="P51" s="1144"/>
      <c r="Q51" s="1145"/>
      <c r="R51" s="847"/>
    </row>
    <row r="52" spans="1:18" ht="145.19999999999999" customHeight="1">
      <c r="A52" s="847"/>
      <c r="B52" s="847"/>
      <c r="C52" s="847"/>
      <c r="D52" s="847"/>
      <c r="E52" s="847"/>
      <c r="F52" s="847"/>
      <c r="G52" s="847"/>
      <c r="H52" s="847"/>
      <c r="I52" s="847"/>
      <c r="J52" s="847"/>
      <c r="K52" s="650"/>
      <c r="L52" s="1146" t="s">
        <v>2527</v>
      </c>
      <c r="M52" s="1147"/>
      <c r="N52" s="1147"/>
      <c r="O52" s="1147"/>
      <c r="P52" s="1147"/>
      <c r="Q52" s="1148"/>
      <c r="R52" s="847"/>
    </row>
    <row r="53" spans="1:18" ht="163.80000000000001" customHeight="1">
      <c r="L53" s="1142" t="s">
        <v>2637</v>
      </c>
      <c r="M53" s="1142"/>
      <c r="N53" s="1142"/>
      <c r="O53" s="1142"/>
      <c r="P53" s="1142"/>
      <c r="Q53" s="1142"/>
      <c r="R53" s="1010"/>
    </row>
  </sheetData>
  <sheetProtection formatColumns="0" formatRows="0" autoFilter="0"/>
  <mergeCells count="9">
    <mergeCell ref="L53:Q53"/>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rowBreaks count="1" manualBreakCount="1">
    <brk id="50"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4"/>
  <sheetViews>
    <sheetView showGridLines="0" view="pageBreakPreview" zoomScale="90" zoomScaleNormal="100" zoomScaleSheetLayoutView="90" workbookViewId="0">
      <pane xSplit="14" ySplit="15" topLeftCell="O142" activePane="bottomRight" state="frozen"/>
      <selection activeCell="M11" sqref="M11"/>
      <selection pane="topRight" activeCell="M11" sqref="M11"/>
      <selection pane="bottomLeft" activeCell="M11" sqref="M11"/>
      <selection pane="bottomRight" activeCell="M150" sqref="M150"/>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02"/>
      <c r="B1" s="902"/>
      <c r="C1" s="902"/>
      <c r="D1" s="902"/>
      <c r="E1" s="902"/>
      <c r="F1" s="902"/>
      <c r="G1" s="902"/>
      <c r="H1" s="902"/>
      <c r="I1" s="902"/>
      <c r="J1" s="902"/>
      <c r="K1" s="902"/>
      <c r="L1" s="912"/>
      <c r="M1" s="913"/>
      <c r="N1" s="912"/>
      <c r="O1" s="902">
        <v>2022</v>
      </c>
      <c r="P1" s="902">
        <v>2022</v>
      </c>
      <c r="Q1" s="902">
        <v>2022</v>
      </c>
      <c r="R1" s="902">
        <v>2022</v>
      </c>
      <c r="S1" s="757">
        <v>2023</v>
      </c>
      <c r="T1" s="757">
        <v>2024</v>
      </c>
      <c r="U1" s="757">
        <v>2025</v>
      </c>
      <c r="V1" s="757">
        <v>2026</v>
      </c>
      <c r="W1" s="757">
        <v>2027</v>
      </c>
      <c r="X1" s="757">
        <v>2028</v>
      </c>
      <c r="Y1" s="757">
        <v>2029</v>
      </c>
      <c r="Z1" s="757">
        <v>2030</v>
      </c>
      <c r="AA1" s="757">
        <v>2031</v>
      </c>
      <c r="AB1" s="757">
        <v>2032</v>
      </c>
      <c r="AC1" s="757">
        <v>2033</v>
      </c>
      <c r="AD1" s="757">
        <v>2024</v>
      </c>
      <c r="AE1" s="757">
        <v>2025</v>
      </c>
      <c r="AF1" s="757">
        <v>2026</v>
      </c>
      <c r="AG1" s="757">
        <v>2027</v>
      </c>
      <c r="AH1" s="757">
        <v>2028</v>
      </c>
      <c r="AI1" s="757">
        <v>2029</v>
      </c>
      <c r="AJ1" s="757">
        <v>2030</v>
      </c>
      <c r="AK1" s="757">
        <v>2031</v>
      </c>
      <c r="AL1" s="757">
        <v>2032</v>
      </c>
      <c r="AM1" s="757">
        <v>2033</v>
      </c>
      <c r="AN1" s="757">
        <v>2024</v>
      </c>
      <c r="AO1" s="757">
        <v>2025</v>
      </c>
      <c r="AP1" s="757">
        <v>2026</v>
      </c>
      <c r="AQ1" s="757">
        <v>2027</v>
      </c>
      <c r="AR1" s="757">
        <v>2028</v>
      </c>
      <c r="AS1" s="757">
        <v>2029</v>
      </c>
      <c r="AT1" s="757">
        <v>2030</v>
      </c>
      <c r="AU1" s="757">
        <v>2031</v>
      </c>
      <c r="AV1" s="757">
        <v>2032</v>
      </c>
      <c r="AW1" s="757">
        <v>2033</v>
      </c>
      <c r="AX1" s="902"/>
      <c r="AY1" s="902"/>
      <c r="AZ1" s="902"/>
      <c r="BA1" s="902"/>
    </row>
    <row r="2" spans="1:53" ht="11.4" hidden="1">
      <c r="A2" s="902"/>
      <c r="B2" s="902"/>
      <c r="C2" s="902"/>
      <c r="D2" s="902"/>
      <c r="E2" s="902"/>
      <c r="F2" s="902"/>
      <c r="G2" s="902"/>
      <c r="H2" s="902"/>
      <c r="I2" s="902"/>
      <c r="J2" s="902"/>
      <c r="K2" s="902"/>
      <c r="L2" s="912"/>
      <c r="M2" s="913"/>
      <c r="N2" s="912"/>
      <c r="O2" s="757" t="s">
        <v>286</v>
      </c>
      <c r="P2" s="757" t="s">
        <v>324</v>
      </c>
      <c r="Q2" s="757" t="s">
        <v>304</v>
      </c>
      <c r="R2" s="757" t="s">
        <v>1198</v>
      </c>
      <c r="S2" s="757" t="s">
        <v>286</v>
      </c>
      <c r="T2" s="757" t="s">
        <v>287</v>
      </c>
      <c r="U2" s="757" t="s">
        <v>287</v>
      </c>
      <c r="V2" s="757" t="s">
        <v>287</v>
      </c>
      <c r="W2" s="757" t="s">
        <v>287</v>
      </c>
      <c r="X2" s="757" t="s">
        <v>287</v>
      </c>
      <c r="Y2" s="757" t="s">
        <v>287</v>
      </c>
      <c r="Z2" s="757" t="s">
        <v>287</v>
      </c>
      <c r="AA2" s="757" t="s">
        <v>287</v>
      </c>
      <c r="AB2" s="757" t="s">
        <v>287</v>
      </c>
      <c r="AC2" s="757" t="s">
        <v>287</v>
      </c>
      <c r="AD2" s="757" t="s">
        <v>286</v>
      </c>
      <c r="AE2" s="757" t="s">
        <v>286</v>
      </c>
      <c r="AF2" s="757" t="s">
        <v>286</v>
      </c>
      <c r="AG2" s="757" t="s">
        <v>286</v>
      </c>
      <c r="AH2" s="757" t="s">
        <v>286</v>
      </c>
      <c r="AI2" s="757" t="s">
        <v>286</v>
      </c>
      <c r="AJ2" s="757" t="s">
        <v>286</v>
      </c>
      <c r="AK2" s="757" t="s">
        <v>286</v>
      </c>
      <c r="AL2" s="757" t="s">
        <v>286</v>
      </c>
      <c r="AM2" s="757" t="s">
        <v>286</v>
      </c>
      <c r="AN2" s="757"/>
      <c r="AO2" s="757"/>
      <c r="AP2" s="757"/>
      <c r="AQ2" s="757"/>
      <c r="AR2" s="757"/>
      <c r="AS2" s="757"/>
      <c r="AT2" s="757"/>
      <c r="AU2" s="757"/>
      <c r="AV2" s="757"/>
      <c r="AW2" s="757"/>
      <c r="AX2" s="902"/>
      <c r="AY2" s="902"/>
      <c r="AZ2" s="902"/>
      <c r="BA2" s="902"/>
    </row>
    <row r="3" spans="1:53" ht="11.4" hidden="1">
      <c r="A3" s="902"/>
      <c r="B3" s="902"/>
      <c r="C3" s="902"/>
      <c r="D3" s="902"/>
      <c r="E3" s="902"/>
      <c r="F3" s="902"/>
      <c r="G3" s="902"/>
      <c r="H3" s="902"/>
      <c r="I3" s="902"/>
      <c r="J3" s="902"/>
      <c r="K3" s="902"/>
      <c r="L3" s="912"/>
      <c r="M3" s="913"/>
      <c r="N3" s="912"/>
      <c r="O3" s="757" t="s">
        <v>2568</v>
      </c>
      <c r="P3" s="757" t="s">
        <v>2569</v>
      </c>
      <c r="Q3" s="757" t="s">
        <v>2570</v>
      </c>
      <c r="R3" s="757" t="s">
        <v>2622</v>
      </c>
      <c r="S3" s="757" t="s">
        <v>2572</v>
      </c>
      <c r="T3" s="757" t="s">
        <v>2573</v>
      </c>
      <c r="U3" s="757" t="s">
        <v>2578</v>
      </c>
      <c r="V3" s="757" t="s">
        <v>2580</v>
      </c>
      <c r="W3" s="757" t="s">
        <v>2582</v>
      </c>
      <c r="X3" s="757" t="s">
        <v>2584</v>
      </c>
      <c r="Y3" s="757" t="s">
        <v>2586</v>
      </c>
      <c r="Z3" s="757" t="s">
        <v>2588</v>
      </c>
      <c r="AA3" s="757" t="s">
        <v>2590</v>
      </c>
      <c r="AB3" s="757" t="s">
        <v>2592</v>
      </c>
      <c r="AC3" s="757" t="s">
        <v>2594</v>
      </c>
      <c r="AD3" s="757" t="s">
        <v>2574</v>
      </c>
      <c r="AE3" s="757" t="s">
        <v>2579</v>
      </c>
      <c r="AF3" s="757" t="s">
        <v>2581</v>
      </c>
      <c r="AG3" s="757" t="s">
        <v>2583</v>
      </c>
      <c r="AH3" s="757" t="s">
        <v>2585</v>
      </c>
      <c r="AI3" s="757" t="s">
        <v>2587</v>
      </c>
      <c r="AJ3" s="757" t="s">
        <v>2589</v>
      </c>
      <c r="AK3" s="757" t="s">
        <v>2591</v>
      </c>
      <c r="AL3" s="757" t="s">
        <v>2593</v>
      </c>
      <c r="AM3" s="757" t="s">
        <v>2595</v>
      </c>
      <c r="AN3" s="757"/>
      <c r="AO3" s="757"/>
      <c r="AP3" s="757"/>
      <c r="AQ3" s="757"/>
      <c r="AR3" s="757"/>
      <c r="AS3" s="757"/>
      <c r="AT3" s="757"/>
      <c r="AU3" s="757"/>
      <c r="AV3" s="757"/>
      <c r="AW3" s="757"/>
      <c r="AX3" s="902"/>
      <c r="AY3" s="902"/>
      <c r="AZ3" s="902"/>
      <c r="BA3" s="902"/>
    </row>
    <row r="4" spans="1:53" ht="11.4" hidden="1">
      <c r="A4" s="902"/>
      <c r="B4" s="902"/>
      <c r="C4" s="902"/>
      <c r="D4" s="902"/>
      <c r="E4" s="902"/>
      <c r="F4" s="902"/>
      <c r="G4" s="902"/>
      <c r="H4" s="902"/>
      <c r="I4" s="902"/>
      <c r="J4" s="902"/>
      <c r="K4" s="902"/>
      <c r="L4" s="912"/>
      <c r="M4" s="913"/>
      <c r="N4" s="912"/>
      <c r="O4" s="902"/>
      <c r="P4" s="902"/>
      <c r="Q4" s="902"/>
      <c r="R4" s="902"/>
      <c r="S4" s="902"/>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902"/>
      <c r="AY4" s="902"/>
      <c r="AZ4" s="902"/>
      <c r="BA4" s="902"/>
    </row>
    <row r="5" spans="1:53" ht="11.4" hidden="1">
      <c r="A5" s="902"/>
      <c r="B5" s="902"/>
      <c r="C5" s="902"/>
      <c r="D5" s="902"/>
      <c r="E5" s="902"/>
      <c r="F5" s="902"/>
      <c r="G5" s="902"/>
      <c r="H5" s="902"/>
      <c r="I5" s="902"/>
      <c r="J5" s="902"/>
      <c r="K5" s="902"/>
      <c r="L5" s="912"/>
      <c r="M5" s="913"/>
      <c r="N5" s="912"/>
      <c r="O5" s="902"/>
      <c r="P5" s="902"/>
      <c r="Q5" s="902"/>
      <c r="R5" s="902"/>
      <c r="S5" s="902"/>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902"/>
      <c r="AY5" s="902"/>
      <c r="AZ5" s="902"/>
      <c r="BA5" s="902"/>
    </row>
    <row r="6" spans="1:53" ht="11.4" hidden="1">
      <c r="A6" s="902"/>
      <c r="B6" s="902"/>
      <c r="C6" s="902"/>
      <c r="D6" s="902"/>
      <c r="E6" s="902"/>
      <c r="F6" s="902"/>
      <c r="G6" s="902"/>
      <c r="H6" s="902"/>
      <c r="I6" s="902"/>
      <c r="J6" s="902"/>
      <c r="K6" s="902"/>
      <c r="L6" s="912"/>
      <c r="M6" s="913"/>
      <c r="N6" s="912"/>
      <c r="O6" s="902"/>
      <c r="P6" s="902"/>
      <c r="Q6" s="902"/>
      <c r="R6" s="902"/>
      <c r="S6" s="902"/>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902"/>
      <c r="AY6" s="902"/>
      <c r="AZ6" s="902"/>
      <c r="BA6" s="902"/>
    </row>
    <row r="7" spans="1:53" ht="11.4" hidden="1">
      <c r="A7" s="902"/>
      <c r="B7" s="902"/>
      <c r="C7" s="902"/>
      <c r="D7" s="902"/>
      <c r="E7" s="902"/>
      <c r="F7" s="902"/>
      <c r="G7" s="902"/>
      <c r="H7" s="902"/>
      <c r="I7" s="902"/>
      <c r="J7" s="902"/>
      <c r="K7" s="902"/>
      <c r="L7" s="912"/>
      <c r="M7" s="913"/>
      <c r="N7" s="912"/>
      <c r="O7" s="902"/>
      <c r="P7" s="902"/>
      <c r="Q7" s="902"/>
      <c r="R7" s="902"/>
      <c r="S7" s="902"/>
      <c r="T7" s="707" t="b">
        <v>1</v>
      </c>
      <c r="U7" s="707" t="b">
        <v>0</v>
      </c>
      <c r="V7" s="707" t="b">
        <v>0</v>
      </c>
      <c r="W7" s="707" t="b">
        <v>0</v>
      </c>
      <c r="X7" s="707" t="b">
        <v>0</v>
      </c>
      <c r="Y7" s="707" t="b">
        <v>0</v>
      </c>
      <c r="Z7" s="707" t="b">
        <v>0</v>
      </c>
      <c r="AA7" s="707" t="b">
        <v>0</v>
      </c>
      <c r="AB7" s="707" t="b">
        <v>0</v>
      </c>
      <c r="AC7" s="707" t="b">
        <v>0</v>
      </c>
      <c r="AD7" s="707" t="b">
        <v>1</v>
      </c>
      <c r="AE7" s="707" t="b">
        <v>0</v>
      </c>
      <c r="AF7" s="707" t="b">
        <v>0</v>
      </c>
      <c r="AG7" s="707" t="b">
        <v>0</v>
      </c>
      <c r="AH7" s="707" t="b">
        <v>0</v>
      </c>
      <c r="AI7" s="707" t="b">
        <v>0</v>
      </c>
      <c r="AJ7" s="707" t="b">
        <v>0</v>
      </c>
      <c r="AK7" s="707" t="b">
        <v>0</v>
      </c>
      <c r="AL7" s="707" t="b">
        <v>0</v>
      </c>
      <c r="AM7" s="707" t="b">
        <v>0</v>
      </c>
      <c r="AN7" s="707" t="b">
        <v>1</v>
      </c>
      <c r="AO7" s="707" t="b">
        <v>0</v>
      </c>
      <c r="AP7" s="707" t="b">
        <v>0</v>
      </c>
      <c r="AQ7" s="707" t="b">
        <v>0</v>
      </c>
      <c r="AR7" s="707" t="b">
        <v>0</v>
      </c>
      <c r="AS7" s="707" t="b">
        <v>0</v>
      </c>
      <c r="AT7" s="707" t="b">
        <v>0</v>
      </c>
      <c r="AU7" s="707" t="b">
        <v>0</v>
      </c>
      <c r="AV7" s="707" t="b">
        <v>0</v>
      </c>
      <c r="AW7" s="707" t="b">
        <v>0</v>
      </c>
      <c r="AX7" s="902"/>
      <c r="AY7" s="902"/>
      <c r="AZ7" s="902"/>
      <c r="BA7" s="902"/>
    </row>
    <row r="8" spans="1:53" hidden="1">
      <c r="A8" s="902"/>
      <c r="B8" s="902"/>
      <c r="C8" s="902"/>
      <c r="D8" s="902"/>
      <c r="E8" s="902"/>
      <c r="F8" s="902"/>
      <c r="G8" s="902"/>
      <c r="H8" s="902"/>
      <c r="I8" s="902"/>
      <c r="J8" s="902"/>
      <c r="K8" s="902"/>
      <c r="L8" s="912"/>
      <c r="M8" s="913"/>
      <c r="N8" s="91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row>
    <row r="9" spans="1:53" hidden="1">
      <c r="A9" s="902"/>
      <c r="B9" s="902"/>
      <c r="C9" s="902"/>
      <c r="D9" s="902"/>
      <c r="E9" s="902"/>
      <c r="F9" s="902"/>
      <c r="G9" s="902"/>
      <c r="H9" s="902"/>
      <c r="I9" s="902"/>
      <c r="J9" s="902"/>
      <c r="K9" s="902"/>
      <c r="L9" s="912"/>
      <c r="M9" s="913"/>
      <c r="N9" s="91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row>
    <row r="10" spans="1:53" hidden="1">
      <c r="A10" s="902"/>
      <c r="B10" s="902"/>
      <c r="C10" s="902"/>
      <c r="D10" s="902"/>
      <c r="E10" s="902"/>
      <c r="F10" s="902"/>
      <c r="G10" s="902"/>
      <c r="H10" s="902"/>
      <c r="I10" s="902"/>
      <c r="J10" s="902"/>
      <c r="K10" s="902"/>
      <c r="L10" s="912"/>
      <c r="M10" s="913"/>
      <c r="N10" s="91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row>
    <row r="11" spans="1:53" ht="15" hidden="1" customHeight="1">
      <c r="A11" s="902"/>
      <c r="B11" s="902"/>
      <c r="C11" s="902"/>
      <c r="D11" s="902"/>
      <c r="E11" s="902"/>
      <c r="F11" s="902"/>
      <c r="G11" s="902"/>
      <c r="H11" s="902"/>
      <c r="I11" s="902"/>
      <c r="J11" s="902"/>
      <c r="K11" s="902"/>
      <c r="L11" s="902"/>
      <c r="M11" s="849"/>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row>
    <row r="12" spans="1:53" s="112" customFormat="1" ht="20.100000000000001" customHeight="1">
      <c r="A12" s="914"/>
      <c r="B12" s="914"/>
      <c r="C12" s="914"/>
      <c r="D12" s="914"/>
      <c r="E12" s="914"/>
      <c r="F12" s="914"/>
      <c r="G12" s="914"/>
      <c r="H12" s="914"/>
      <c r="I12" s="914"/>
      <c r="J12" s="914"/>
      <c r="K12" s="914"/>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14"/>
    </row>
    <row r="13" spans="1:53" s="112" customFormat="1">
      <c r="A13" s="914"/>
      <c r="B13" s="914"/>
      <c r="C13" s="914"/>
      <c r="D13" s="914"/>
      <c r="E13" s="914"/>
      <c r="F13" s="914"/>
      <c r="G13" s="914"/>
      <c r="H13" s="914"/>
      <c r="I13" s="914"/>
      <c r="J13" s="914"/>
      <c r="K13" s="914"/>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915"/>
      <c r="AM13" s="915"/>
      <c r="AN13" s="915"/>
      <c r="AO13" s="915"/>
      <c r="AP13" s="915"/>
      <c r="AQ13" s="915"/>
      <c r="AR13" s="915"/>
      <c r="AS13" s="915"/>
      <c r="AT13" s="915"/>
      <c r="AU13" s="915"/>
      <c r="AV13" s="915"/>
      <c r="AW13" s="915"/>
      <c r="AX13" s="915"/>
      <c r="AY13" s="915"/>
      <c r="AZ13" s="915"/>
      <c r="BA13" s="914"/>
    </row>
    <row r="14" spans="1:53" s="110" customFormat="1" ht="24.75" customHeight="1">
      <c r="A14" s="913"/>
      <c r="B14" s="913"/>
      <c r="C14" s="913"/>
      <c r="D14" s="913"/>
      <c r="E14" s="913"/>
      <c r="F14" s="913"/>
      <c r="G14" s="913"/>
      <c r="H14" s="913"/>
      <c r="I14" s="913"/>
      <c r="J14" s="913"/>
      <c r="K14" s="913"/>
      <c r="L14" s="1151" t="s">
        <v>16</v>
      </c>
      <c r="M14" s="1151" t="s">
        <v>121</v>
      </c>
      <c r="N14" s="1151" t="s">
        <v>143</v>
      </c>
      <c r="O14" s="916" t="s">
        <v>2565</v>
      </c>
      <c r="P14" s="916" t="s">
        <v>2565</v>
      </c>
      <c r="Q14" s="916" t="s">
        <v>2565</v>
      </c>
      <c r="R14" s="916" t="s">
        <v>2565</v>
      </c>
      <c r="S14" s="724" t="s">
        <v>2566</v>
      </c>
      <c r="T14" s="723" t="s">
        <v>2567</v>
      </c>
      <c r="U14" s="723" t="s">
        <v>2596</v>
      </c>
      <c r="V14" s="723" t="s">
        <v>2597</v>
      </c>
      <c r="W14" s="723" t="s">
        <v>2598</v>
      </c>
      <c r="X14" s="723" t="s">
        <v>2599</v>
      </c>
      <c r="Y14" s="723" t="s">
        <v>2600</v>
      </c>
      <c r="Z14" s="723" t="s">
        <v>2601</v>
      </c>
      <c r="AA14" s="723" t="s">
        <v>2602</v>
      </c>
      <c r="AB14" s="723" t="s">
        <v>2603</v>
      </c>
      <c r="AC14" s="723" t="s">
        <v>2604</v>
      </c>
      <c r="AD14" s="723" t="s">
        <v>2567</v>
      </c>
      <c r="AE14" s="723" t="s">
        <v>2596</v>
      </c>
      <c r="AF14" s="723" t="s">
        <v>2597</v>
      </c>
      <c r="AG14" s="723" t="s">
        <v>2598</v>
      </c>
      <c r="AH14" s="723" t="s">
        <v>2599</v>
      </c>
      <c r="AI14" s="723" t="s">
        <v>2600</v>
      </c>
      <c r="AJ14" s="723" t="s">
        <v>2601</v>
      </c>
      <c r="AK14" s="723" t="s">
        <v>2602</v>
      </c>
      <c r="AL14" s="723" t="s">
        <v>2603</v>
      </c>
      <c r="AM14" s="723" t="s">
        <v>2604</v>
      </c>
      <c r="AN14" s="723" t="s">
        <v>2567</v>
      </c>
      <c r="AO14" s="723" t="s">
        <v>2596</v>
      </c>
      <c r="AP14" s="723" t="s">
        <v>2597</v>
      </c>
      <c r="AQ14" s="723" t="s">
        <v>2598</v>
      </c>
      <c r="AR14" s="723" t="s">
        <v>2599</v>
      </c>
      <c r="AS14" s="723" t="s">
        <v>2600</v>
      </c>
      <c r="AT14" s="723" t="s">
        <v>2601</v>
      </c>
      <c r="AU14" s="723" t="s">
        <v>2602</v>
      </c>
      <c r="AV14" s="723" t="s">
        <v>2603</v>
      </c>
      <c r="AW14" s="723" t="s">
        <v>2604</v>
      </c>
      <c r="AX14" s="1150" t="s">
        <v>1121</v>
      </c>
      <c r="AY14" s="1150" t="s">
        <v>323</v>
      </c>
      <c r="AZ14" s="1150" t="s">
        <v>1129</v>
      </c>
      <c r="BA14" s="917"/>
    </row>
    <row r="15" spans="1:53" s="110" customFormat="1" ht="45.75" customHeight="1">
      <c r="A15" s="913"/>
      <c r="B15" s="913"/>
      <c r="C15" s="913"/>
      <c r="D15" s="913"/>
      <c r="E15" s="913"/>
      <c r="F15" s="913"/>
      <c r="G15" s="913"/>
      <c r="H15" s="913"/>
      <c r="I15" s="913"/>
      <c r="J15" s="913"/>
      <c r="K15" s="913"/>
      <c r="L15" s="1151"/>
      <c r="M15" s="1151"/>
      <c r="N15" s="1151"/>
      <c r="O15" s="724" t="s">
        <v>286</v>
      </c>
      <c r="P15" s="724" t="s">
        <v>324</v>
      </c>
      <c r="Q15" s="724" t="s">
        <v>304</v>
      </c>
      <c r="R15" s="916" t="s">
        <v>1198</v>
      </c>
      <c r="S15" s="724" t="s">
        <v>286</v>
      </c>
      <c r="T15" s="761" t="s">
        <v>287</v>
      </c>
      <c r="U15" s="761" t="s">
        <v>287</v>
      </c>
      <c r="V15" s="761" t="s">
        <v>287</v>
      </c>
      <c r="W15" s="761" t="s">
        <v>287</v>
      </c>
      <c r="X15" s="761" t="s">
        <v>287</v>
      </c>
      <c r="Y15" s="761" t="s">
        <v>287</v>
      </c>
      <c r="Z15" s="761" t="s">
        <v>287</v>
      </c>
      <c r="AA15" s="761" t="s">
        <v>287</v>
      </c>
      <c r="AB15" s="761" t="s">
        <v>287</v>
      </c>
      <c r="AC15" s="761" t="s">
        <v>287</v>
      </c>
      <c r="AD15" s="761" t="s">
        <v>286</v>
      </c>
      <c r="AE15" s="761" t="s">
        <v>286</v>
      </c>
      <c r="AF15" s="761" t="s">
        <v>286</v>
      </c>
      <c r="AG15" s="761" t="s">
        <v>286</v>
      </c>
      <c r="AH15" s="761" t="s">
        <v>286</v>
      </c>
      <c r="AI15" s="761" t="s">
        <v>286</v>
      </c>
      <c r="AJ15" s="761" t="s">
        <v>286</v>
      </c>
      <c r="AK15" s="761" t="s">
        <v>286</v>
      </c>
      <c r="AL15" s="761" t="s">
        <v>286</v>
      </c>
      <c r="AM15" s="761" t="s">
        <v>286</v>
      </c>
      <c r="AN15" s="1150" t="s">
        <v>1334</v>
      </c>
      <c r="AO15" s="1150"/>
      <c r="AP15" s="1150"/>
      <c r="AQ15" s="1150"/>
      <c r="AR15" s="1150"/>
      <c r="AS15" s="1150"/>
      <c r="AT15" s="1150"/>
      <c r="AU15" s="1150"/>
      <c r="AV15" s="1150"/>
      <c r="AW15" s="1150"/>
      <c r="AX15" s="1150"/>
      <c r="AY15" s="1150"/>
      <c r="AZ15" s="1150"/>
      <c r="BA15" s="917"/>
    </row>
    <row r="16" spans="1:53" s="82" customFormat="1" ht="11.4">
      <c r="A16" s="762" t="s">
        <v>18</v>
      </c>
      <c r="B16" s="918" t="s">
        <v>1026</v>
      </c>
      <c r="C16" s="750"/>
      <c r="D16" s="750"/>
      <c r="E16" s="750"/>
      <c r="F16" s="750"/>
      <c r="G16" s="750"/>
      <c r="H16" s="750"/>
      <c r="I16" s="750"/>
      <c r="J16" s="750"/>
      <c r="K16" s="750"/>
      <c r="L16" s="919" t="s">
        <v>2543</v>
      </c>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920"/>
      <c r="AM16" s="920"/>
      <c r="AN16" s="920"/>
      <c r="AO16" s="920"/>
      <c r="AP16" s="920"/>
      <c r="AQ16" s="920"/>
      <c r="AR16" s="920"/>
      <c r="AS16" s="920"/>
      <c r="AT16" s="920"/>
      <c r="AU16" s="920"/>
      <c r="AV16" s="920"/>
      <c r="AW16" s="920"/>
      <c r="AX16" s="920"/>
      <c r="AY16" s="920"/>
      <c r="AZ16" s="920"/>
      <c r="BA16" s="750"/>
    </row>
    <row r="17" spans="1:53" s="114" customFormat="1" ht="11.4">
      <c r="A17" s="785">
        <v>1</v>
      </c>
      <c r="B17" s="921"/>
      <c r="C17" s="921"/>
      <c r="D17" s="921"/>
      <c r="E17" s="921"/>
      <c r="F17" s="921"/>
      <c r="G17" s="921"/>
      <c r="H17" s="921"/>
      <c r="I17" s="921"/>
      <c r="J17" s="921"/>
      <c r="K17" s="921"/>
      <c r="L17" s="922" t="s">
        <v>18</v>
      </c>
      <c r="M17" s="923" t="s">
        <v>531</v>
      </c>
      <c r="N17" s="924" t="s">
        <v>370</v>
      </c>
      <c r="O17" s="925">
        <v>2470.29</v>
      </c>
      <c r="P17" s="926">
        <v>4695.3599999999997</v>
      </c>
      <c r="Q17" s="926">
        <v>2694.17</v>
      </c>
      <c r="R17" s="926">
        <v>-2001.1899999999996</v>
      </c>
      <c r="S17" s="925">
        <v>2829.7418978999999</v>
      </c>
      <c r="T17" s="925">
        <v>7046.52</v>
      </c>
      <c r="U17" s="925">
        <v>7046.52</v>
      </c>
      <c r="V17" s="925">
        <v>7046.52</v>
      </c>
      <c r="W17" s="925">
        <v>7046.52</v>
      </c>
      <c r="X17" s="925">
        <v>7046.52</v>
      </c>
      <c r="Y17" s="925">
        <v>7046.52</v>
      </c>
      <c r="Z17" s="925">
        <v>7046.52</v>
      </c>
      <c r="AA17" s="925">
        <v>7046.52</v>
      </c>
      <c r="AB17" s="925">
        <v>7046.52</v>
      </c>
      <c r="AC17" s="925">
        <v>7046.52</v>
      </c>
      <c r="AD17" s="925">
        <v>3003.1460000000002</v>
      </c>
      <c r="AE17" s="925">
        <v>3003.1460000000002</v>
      </c>
      <c r="AF17" s="925">
        <v>3003.1460000000002</v>
      </c>
      <c r="AG17" s="925">
        <v>3003.1460000000002</v>
      </c>
      <c r="AH17" s="925">
        <v>3003.1460000000002</v>
      </c>
      <c r="AI17" s="925">
        <v>3003.1460000000002</v>
      </c>
      <c r="AJ17" s="925">
        <v>3003.1460000000002</v>
      </c>
      <c r="AK17" s="925">
        <v>3003.1460000000002</v>
      </c>
      <c r="AL17" s="925">
        <v>3003.1460000000002</v>
      </c>
      <c r="AM17" s="925">
        <v>3003.1460000000002</v>
      </c>
      <c r="AN17" s="926">
        <v>6.1279123099066535</v>
      </c>
      <c r="AO17" s="926">
        <v>0</v>
      </c>
      <c r="AP17" s="926">
        <v>0</v>
      </c>
      <c r="AQ17" s="926">
        <v>0</v>
      </c>
      <c r="AR17" s="926">
        <v>0</v>
      </c>
      <c r="AS17" s="926">
        <v>0</v>
      </c>
      <c r="AT17" s="926">
        <v>0</v>
      </c>
      <c r="AU17" s="926">
        <v>0</v>
      </c>
      <c r="AV17" s="926">
        <v>0</v>
      </c>
      <c r="AW17" s="926">
        <v>0</v>
      </c>
      <c r="AX17" s="769"/>
      <c r="AY17" s="769"/>
      <c r="AZ17" s="769"/>
      <c r="BA17" s="927"/>
    </row>
    <row r="18" spans="1:53" ht="11.4">
      <c r="A18" s="785">
        <v>1</v>
      </c>
      <c r="B18" s="902"/>
      <c r="C18" s="902"/>
      <c r="D18" s="902"/>
      <c r="E18" s="902"/>
      <c r="F18" s="902"/>
      <c r="G18" s="902"/>
      <c r="H18" s="902"/>
      <c r="I18" s="902"/>
      <c r="J18" s="902"/>
      <c r="K18" s="902"/>
      <c r="L18" s="928" t="s">
        <v>165</v>
      </c>
      <c r="M18" s="929" t="s">
        <v>532</v>
      </c>
      <c r="N18" s="930"/>
      <c r="O18" s="931"/>
      <c r="P18" s="931"/>
      <c r="Q18" s="931"/>
      <c r="R18" s="932">
        <v>0</v>
      </c>
      <c r="S18" s="931">
        <v>1.14551</v>
      </c>
      <c r="T18" s="931"/>
      <c r="U18" s="931">
        <v>1</v>
      </c>
      <c r="V18" s="931">
        <v>1</v>
      </c>
      <c r="W18" s="931">
        <v>1</v>
      </c>
      <c r="X18" s="931">
        <v>1</v>
      </c>
      <c r="Y18" s="931">
        <v>1</v>
      </c>
      <c r="Z18" s="931">
        <v>1</v>
      </c>
      <c r="AA18" s="931">
        <v>1</v>
      </c>
      <c r="AB18" s="931">
        <v>1</v>
      </c>
      <c r="AC18" s="931">
        <v>1</v>
      </c>
      <c r="AD18" s="931">
        <v>1.06128</v>
      </c>
      <c r="AE18" s="931">
        <v>1</v>
      </c>
      <c r="AF18" s="931">
        <v>1</v>
      </c>
      <c r="AG18" s="931">
        <v>1</v>
      </c>
      <c r="AH18" s="931">
        <v>1</v>
      </c>
      <c r="AI18" s="931">
        <v>1</v>
      </c>
      <c r="AJ18" s="931">
        <v>1</v>
      </c>
      <c r="AK18" s="931">
        <v>1</v>
      </c>
      <c r="AL18" s="931">
        <v>1</v>
      </c>
      <c r="AM18" s="931">
        <v>1</v>
      </c>
      <c r="AN18" s="443"/>
      <c r="AO18" s="443"/>
      <c r="AP18" s="443"/>
      <c r="AQ18" s="443"/>
      <c r="AR18" s="443"/>
      <c r="AS18" s="443"/>
      <c r="AT18" s="443"/>
      <c r="AU18" s="443"/>
      <c r="AV18" s="443"/>
      <c r="AW18" s="443"/>
      <c r="AX18" s="769"/>
      <c r="AY18" s="769"/>
      <c r="AZ18" s="769"/>
      <c r="BA18" s="902"/>
    </row>
    <row r="19" spans="1:53" s="113" customFormat="1" ht="11.4">
      <c r="A19" s="933">
        <v>1</v>
      </c>
      <c r="B19" s="927"/>
      <c r="C19" s="927"/>
      <c r="D19" s="927"/>
      <c r="E19" s="927"/>
      <c r="F19" s="927"/>
      <c r="G19" s="927"/>
      <c r="H19" s="927"/>
      <c r="I19" s="927"/>
      <c r="J19" s="927"/>
      <c r="K19" s="927"/>
      <c r="L19" s="922" t="s">
        <v>166</v>
      </c>
      <c r="M19" s="934" t="s">
        <v>533</v>
      </c>
      <c r="N19" s="924" t="s">
        <v>370</v>
      </c>
      <c r="O19" s="926">
        <v>2470.29</v>
      </c>
      <c r="P19" s="926">
        <v>4695.3599999999997</v>
      </c>
      <c r="Q19" s="926">
        <v>2694.17</v>
      </c>
      <c r="R19" s="926">
        <v>-2001.1899999999996</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35"/>
      <c r="AY19" s="935"/>
      <c r="AZ19" s="935"/>
      <c r="BA19" s="927"/>
    </row>
    <row r="20" spans="1:53" ht="22.8">
      <c r="A20" s="785">
        <v>1</v>
      </c>
      <c r="B20" s="902"/>
      <c r="C20" s="902"/>
      <c r="D20" s="902"/>
      <c r="E20" s="902"/>
      <c r="F20" s="902"/>
      <c r="G20" s="902"/>
      <c r="H20" s="902"/>
      <c r="I20" s="902"/>
      <c r="J20" s="902"/>
      <c r="K20" s="902"/>
      <c r="L20" s="928" t="s">
        <v>534</v>
      </c>
      <c r="M20" s="936" t="s">
        <v>535</v>
      </c>
      <c r="N20" s="854" t="s">
        <v>370</v>
      </c>
      <c r="O20" s="937">
        <v>0</v>
      </c>
      <c r="P20" s="937">
        <v>0</v>
      </c>
      <c r="Q20" s="937">
        <v>0</v>
      </c>
      <c r="R20" s="937">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69"/>
      <c r="AY20" s="769"/>
      <c r="AZ20" s="769"/>
      <c r="BA20" s="938"/>
    </row>
    <row r="21" spans="1:53" ht="11.4">
      <c r="A21" s="785">
        <v>1</v>
      </c>
      <c r="B21" s="902"/>
      <c r="C21" s="902"/>
      <c r="D21" s="902"/>
      <c r="E21" s="902"/>
      <c r="F21" s="902"/>
      <c r="G21" s="902"/>
      <c r="H21" s="902"/>
      <c r="I21" s="902"/>
      <c r="J21" s="902"/>
      <c r="K21" s="902"/>
      <c r="L21" s="928" t="s">
        <v>536</v>
      </c>
      <c r="M21" s="939" t="s">
        <v>537</v>
      </c>
      <c r="N21" s="940" t="s">
        <v>370</v>
      </c>
      <c r="O21" s="786"/>
      <c r="P21" s="786"/>
      <c r="Q21" s="786"/>
      <c r="R21" s="937">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69"/>
      <c r="AY21" s="769"/>
      <c r="AZ21" s="769"/>
      <c r="BA21" s="902"/>
    </row>
    <row r="22" spans="1:53" ht="11.4">
      <c r="A22" s="785">
        <v>1</v>
      </c>
      <c r="B22" s="902"/>
      <c r="C22" s="902"/>
      <c r="D22" s="902"/>
      <c r="E22" s="902"/>
      <c r="F22" s="902"/>
      <c r="G22" s="902"/>
      <c r="H22" s="902"/>
      <c r="I22" s="902"/>
      <c r="J22" s="902"/>
      <c r="K22" s="902"/>
      <c r="L22" s="928" t="s">
        <v>538</v>
      </c>
      <c r="M22" s="941" t="s">
        <v>539</v>
      </c>
      <c r="N22" s="940" t="s">
        <v>370</v>
      </c>
      <c r="O22" s="786"/>
      <c r="P22" s="786"/>
      <c r="Q22" s="786"/>
      <c r="R22" s="937">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69"/>
      <c r="AY22" s="769"/>
      <c r="AZ22" s="769"/>
      <c r="BA22" s="902"/>
    </row>
    <row r="23" spans="1:53" ht="22.8">
      <c r="A23" s="785">
        <v>1</v>
      </c>
      <c r="B23" s="902"/>
      <c r="C23" s="902"/>
      <c r="D23" s="902"/>
      <c r="E23" s="902"/>
      <c r="F23" s="902"/>
      <c r="G23" s="902"/>
      <c r="H23" s="902"/>
      <c r="I23" s="902"/>
      <c r="J23" s="902"/>
      <c r="K23" s="902"/>
      <c r="L23" s="928" t="s">
        <v>540</v>
      </c>
      <c r="M23" s="936" t="s">
        <v>541</v>
      </c>
      <c r="N23" s="854" t="s">
        <v>370</v>
      </c>
      <c r="O23" s="786"/>
      <c r="P23" s="786"/>
      <c r="Q23" s="786"/>
      <c r="R23" s="937">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69"/>
      <c r="AY23" s="769"/>
      <c r="AZ23" s="769"/>
      <c r="BA23" s="902"/>
    </row>
    <row r="24" spans="1:53" ht="22.8">
      <c r="A24" s="785">
        <v>1</v>
      </c>
      <c r="B24" s="902"/>
      <c r="C24" s="902"/>
      <c r="D24" s="902"/>
      <c r="E24" s="902"/>
      <c r="F24" s="902"/>
      <c r="G24" s="902"/>
      <c r="H24" s="902"/>
      <c r="I24" s="902"/>
      <c r="J24" s="902"/>
      <c r="K24" s="902"/>
      <c r="L24" s="928" t="s">
        <v>542</v>
      </c>
      <c r="M24" s="936" t="s">
        <v>543</v>
      </c>
      <c r="N24" s="940" t="s">
        <v>370</v>
      </c>
      <c r="O24" s="443">
        <v>0</v>
      </c>
      <c r="P24" s="443">
        <v>0</v>
      </c>
      <c r="Q24" s="443">
        <v>0</v>
      </c>
      <c r="R24" s="937">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69"/>
      <c r="AY24" s="769"/>
      <c r="AZ24" s="769"/>
      <c r="BA24" s="902"/>
    </row>
    <row r="25" spans="1:53" ht="11.4">
      <c r="A25" s="785">
        <v>1</v>
      </c>
      <c r="B25" s="902"/>
      <c r="C25" s="902"/>
      <c r="D25" s="902"/>
      <c r="E25" s="902"/>
      <c r="F25" s="902"/>
      <c r="G25" s="902"/>
      <c r="H25" s="902"/>
      <c r="I25" s="902"/>
      <c r="J25" s="902"/>
      <c r="K25" s="902"/>
      <c r="L25" s="928" t="s">
        <v>544</v>
      </c>
      <c r="M25" s="939" t="s">
        <v>545</v>
      </c>
      <c r="N25" s="854" t="s">
        <v>370</v>
      </c>
      <c r="O25" s="786"/>
      <c r="P25" s="786"/>
      <c r="Q25" s="786"/>
      <c r="R25" s="937">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69"/>
      <c r="AY25" s="769"/>
      <c r="AZ25" s="769"/>
      <c r="BA25" s="902"/>
    </row>
    <row r="26" spans="1:53" ht="22.8">
      <c r="A26" s="785">
        <v>1</v>
      </c>
      <c r="B26" s="902"/>
      <c r="C26" s="902"/>
      <c r="D26" s="902"/>
      <c r="E26" s="902"/>
      <c r="F26" s="902"/>
      <c r="G26" s="902"/>
      <c r="H26" s="902"/>
      <c r="I26" s="902"/>
      <c r="J26" s="902"/>
      <c r="K26" s="902"/>
      <c r="L26" s="928" t="s">
        <v>546</v>
      </c>
      <c r="M26" s="939" t="s">
        <v>1196</v>
      </c>
      <c r="N26" s="940" t="s">
        <v>370</v>
      </c>
      <c r="O26" s="786">
        <v>0</v>
      </c>
      <c r="P26" s="786">
        <v>0</v>
      </c>
      <c r="Q26" s="786">
        <v>0</v>
      </c>
      <c r="R26" s="937">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69"/>
      <c r="AY26" s="769"/>
      <c r="AZ26" s="769"/>
      <c r="BA26" s="902"/>
    </row>
    <row r="27" spans="1:53" ht="11.4">
      <c r="A27" s="785">
        <v>1</v>
      </c>
      <c r="B27" s="902"/>
      <c r="C27" s="902"/>
      <c r="D27" s="902"/>
      <c r="E27" s="902"/>
      <c r="F27" s="902"/>
      <c r="G27" s="902"/>
      <c r="H27" s="902"/>
      <c r="I27" s="902"/>
      <c r="J27" s="902"/>
      <c r="K27" s="902"/>
      <c r="L27" s="928" t="s">
        <v>547</v>
      </c>
      <c r="M27" s="936" t="s">
        <v>548</v>
      </c>
      <c r="N27" s="854" t="s">
        <v>370</v>
      </c>
      <c r="O27" s="786"/>
      <c r="P27" s="786"/>
      <c r="Q27" s="786"/>
      <c r="R27" s="937">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69"/>
      <c r="AY27" s="769"/>
      <c r="AZ27" s="769"/>
      <c r="BA27" s="902"/>
    </row>
    <row r="28" spans="1:53" ht="11.4">
      <c r="A28" s="785">
        <v>1</v>
      </c>
      <c r="B28" s="902"/>
      <c r="C28" s="902"/>
      <c r="D28" s="902"/>
      <c r="E28" s="902"/>
      <c r="F28" s="902"/>
      <c r="G28" s="902"/>
      <c r="H28" s="902"/>
      <c r="I28" s="902"/>
      <c r="J28" s="902"/>
      <c r="K28" s="902"/>
      <c r="L28" s="928" t="s">
        <v>549</v>
      </c>
      <c r="M28" s="942" t="s">
        <v>550</v>
      </c>
      <c r="N28" s="930" t="s">
        <v>370</v>
      </c>
      <c r="O28" s="937">
        <v>2470.29</v>
      </c>
      <c r="P28" s="937">
        <v>4695.3599999999997</v>
      </c>
      <c r="Q28" s="937">
        <v>2694.17</v>
      </c>
      <c r="R28" s="937">
        <v>-2001.1899999999996</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69"/>
      <c r="AY28" s="769"/>
      <c r="AZ28" s="769"/>
      <c r="BA28" s="902"/>
    </row>
    <row r="29" spans="1:53" ht="11.4">
      <c r="A29" s="785">
        <v>1</v>
      </c>
      <c r="B29" s="902"/>
      <c r="C29" s="902"/>
      <c r="D29" s="902"/>
      <c r="E29" s="902"/>
      <c r="F29" s="902"/>
      <c r="G29" s="902"/>
      <c r="H29" s="902"/>
      <c r="I29" s="902"/>
      <c r="J29" s="902"/>
      <c r="K29" s="902"/>
      <c r="L29" s="928" t="s">
        <v>551</v>
      </c>
      <c r="M29" s="941" t="s">
        <v>552</v>
      </c>
      <c r="N29" s="930" t="s">
        <v>370</v>
      </c>
      <c r="O29" s="786"/>
      <c r="P29" s="786"/>
      <c r="Q29" s="786"/>
      <c r="R29" s="937">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69"/>
      <c r="AY29" s="769"/>
      <c r="AZ29" s="769"/>
      <c r="BA29" s="902"/>
    </row>
    <row r="30" spans="1:53" ht="22.8">
      <c r="A30" s="785">
        <v>1</v>
      </c>
      <c r="B30" s="902"/>
      <c r="C30" s="902"/>
      <c r="D30" s="902"/>
      <c r="E30" s="902"/>
      <c r="F30" s="902"/>
      <c r="G30" s="902"/>
      <c r="H30" s="902"/>
      <c r="I30" s="902"/>
      <c r="J30" s="902"/>
      <c r="K30" s="902"/>
      <c r="L30" s="928" t="s">
        <v>553</v>
      </c>
      <c r="M30" s="941" t="s">
        <v>554</v>
      </c>
      <c r="N30" s="930" t="s">
        <v>370</v>
      </c>
      <c r="O30" s="786"/>
      <c r="P30" s="786"/>
      <c r="Q30" s="786"/>
      <c r="R30" s="937">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69"/>
      <c r="AY30" s="769"/>
      <c r="AZ30" s="769"/>
      <c r="BA30" s="902"/>
    </row>
    <row r="31" spans="1:53" ht="22.8">
      <c r="A31" s="785">
        <v>1</v>
      </c>
      <c r="B31" s="902"/>
      <c r="C31" s="902"/>
      <c r="D31" s="902"/>
      <c r="E31" s="902"/>
      <c r="F31" s="902"/>
      <c r="G31" s="902"/>
      <c r="H31" s="902"/>
      <c r="I31" s="902"/>
      <c r="J31" s="902"/>
      <c r="K31" s="902"/>
      <c r="L31" s="928" t="s">
        <v>555</v>
      </c>
      <c r="M31" s="941" t="s">
        <v>556</v>
      </c>
      <c r="N31" s="930" t="s">
        <v>370</v>
      </c>
      <c r="O31" s="786"/>
      <c r="P31" s="786"/>
      <c r="Q31" s="786"/>
      <c r="R31" s="937">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69"/>
      <c r="AY31" s="769"/>
      <c r="AZ31" s="769"/>
      <c r="BA31" s="902"/>
    </row>
    <row r="32" spans="1:53" ht="22.8">
      <c r="A32" s="785">
        <v>1</v>
      </c>
      <c r="B32" s="902"/>
      <c r="C32" s="902"/>
      <c r="D32" s="902"/>
      <c r="E32" s="902"/>
      <c r="F32" s="902"/>
      <c r="G32" s="902"/>
      <c r="H32" s="902"/>
      <c r="I32" s="902"/>
      <c r="J32" s="902"/>
      <c r="K32" s="902"/>
      <c r="L32" s="928" t="s">
        <v>557</v>
      </c>
      <c r="M32" s="941" t="s">
        <v>558</v>
      </c>
      <c r="N32" s="930" t="s">
        <v>370</v>
      </c>
      <c r="O32" s="786"/>
      <c r="P32" s="786"/>
      <c r="Q32" s="786"/>
      <c r="R32" s="937">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69"/>
      <c r="AY32" s="769"/>
      <c r="AZ32" s="769"/>
      <c r="BA32" s="902"/>
    </row>
    <row r="33" spans="1:53" ht="45.6">
      <c r="A33" s="785">
        <v>1</v>
      </c>
      <c r="B33" s="902"/>
      <c r="C33" s="902"/>
      <c r="D33" s="902"/>
      <c r="E33" s="902"/>
      <c r="F33" s="902"/>
      <c r="G33" s="902"/>
      <c r="H33" s="902"/>
      <c r="I33" s="902"/>
      <c r="J33" s="902"/>
      <c r="K33" s="902"/>
      <c r="L33" s="928" t="s">
        <v>559</v>
      </c>
      <c r="M33" s="941" t="s">
        <v>560</v>
      </c>
      <c r="N33" s="930" t="s">
        <v>370</v>
      </c>
      <c r="O33" s="786"/>
      <c r="P33" s="786"/>
      <c r="Q33" s="786"/>
      <c r="R33" s="937">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69"/>
      <c r="AY33" s="769"/>
      <c r="AZ33" s="769"/>
      <c r="BA33" s="902"/>
    </row>
    <row r="34" spans="1:53" ht="11.4">
      <c r="A34" s="785">
        <v>1</v>
      </c>
      <c r="B34" s="902"/>
      <c r="C34" s="902"/>
      <c r="D34" s="902"/>
      <c r="E34" s="902"/>
      <c r="F34" s="902"/>
      <c r="G34" s="902"/>
      <c r="H34" s="902"/>
      <c r="I34" s="902"/>
      <c r="J34" s="902"/>
      <c r="K34" s="902"/>
      <c r="L34" s="928" t="s">
        <v>561</v>
      </c>
      <c r="M34" s="941" t="s">
        <v>562</v>
      </c>
      <c r="N34" s="930" t="s">
        <v>370</v>
      </c>
      <c r="O34" s="786"/>
      <c r="P34" s="786"/>
      <c r="Q34" s="786"/>
      <c r="R34" s="937">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69"/>
      <c r="AY34" s="769"/>
      <c r="AZ34" s="769"/>
      <c r="BA34" s="902"/>
    </row>
    <row r="35" spans="1:53" ht="11.4">
      <c r="A35" s="785">
        <v>1</v>
      </c>
      <c r="B35" s="902"/>
      <c r="C35" s="902"/>
      <c r="D35" s="902"/>
      <c r="E35" s="902"/>
      <c r="F35" s="902"/>
      <c r="G35" s="902"/>
      <c r="H35" s="902"/>
      <c r="I35" s="902"/>
      <c r="J35" s="902"/>
      <c r="K35" s="902"/>
      <c r="L35" s="928" t="s">
        <v>1438</v>
      </c>
      <c r="M35" s="941" t="s">
        <v>1439</v>
      </c>
      <c r="N35" s="930" t="s">
        <v>370</v>
      </c>
      <c r="O35" s="786">
        <v>2470.29</v>
      </c>
      <c r="P35" s="786">
        <v>4695.3599999999997</v>
      </c>
      <c r="Q35" s="786">
        <v>2694.17</v>
      </c>
      <c r="R35" s="937">
        <v>-2001.1899999999996</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69"/>
      <c r="AY35" s="769"/>
      <c r="AZ35" s="769"/>
      <c r="BA35" s="902"/>
    </row>
    <row r="36" spans="1:53" s="116" customFormat="1" ht="11.4">
      <c r="A36" s="933">
        <v>1</v>
      </c>
      <c r="B36" s="943"/>
      <c r="C36" s="943"/>
      <c r="D36" s="943"/>
      <c r="E36" s="943"/>
      <c r="F36" s="943"/>
      <c r="G36" s="943"/>
      <c r="H36" s="943"/>
      <c r="I36" s="943"/>
      <c r="J36" s="943"/>
      <c r="K36" s="943"/>
      <c r="L36" s="944" t="s">
        <v>378</v>
      </c>
      <c r="M36" s="945" t="s">
        <v>563</v>
      </c>
      <c r="N36" s="946" t="s">
        <v>370</v>
      </c>
      <c r="O36" s="537">
        <v>0</v>
      </c>
      <c r="P36" s="537">
        <v>0</v>
      </c>
      <c r="Q36" s="537">
        <v>0</v>
      </c>
      <c r="R36" s="926">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35"/>
      <c r="AY36" s="935"/>
      <c r="AZ36" s="935"/>
      <c r="BA36" s="943"/>
    </row>
    <row r="37" spans="1:53" ht="22.8">
      <c r="A37" s="785">
        <v>1</v>
      </c>
      <c r="B37" s="902"/>
      <c r="C37" s="902"/>
      <c r="D37" s="902"/>
      <c r="E37" s="902"/>
      <c r="F37" s="902"/>
      <c r="G37" s="902"/>
      <c r="H37" s="902"/>
      <c r="I37" s="902"/>
      <c r="J37" s="902"/>
      <c r="K37" s="902"/>
      <c r="L37" s="928" t="s">
        <v>564</v>
      </c>
      <c r="M37" s="936" t="s">
        <v>565</v>
      </c>
      <c r="N37" s="930" t="s">
        <v>370</v>
      </c>
      <c r="O37" s="786"/>
      <c r="P37" s="786"/>
      <c r="Q37" s="786"/>
      <c r="R37" s="937">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69"/>
      <c r="AY37" s="769"/>
      <c r="AZ37" s="769"/>
      <c r="BA37" s="902"/>
    </row>
    <row r="38" spans="1:53" ht="34.200000000000003">
      <c r="A38" s="785">
        <v>1</v>
      </c>
      <c r="B38" s="902"/>
      <c r="C38" s="902"/>
      <c r="D38" s="902"/>
      <c r="E38" s="902"/>
      <c r="F38" s="902"/>
      <c r="G38" s="902"/>
      <c r="H38" s="902"/>
      <c r="I38" s="902"/>
      <c r="J38" s="902"/>
      <c r="K38" s="902"/>
      <c r="L38" s="928" t="s">
        <v>566</v>
      </c>
      <c r="M38" s="942" t="s">
        <v>567</v>
      </c>
      <c r="N38" s="930" t="s">
        <v>370</v>
      </c>
      <c r="O38" s="786"/>
      <c r="P38" s="786"/>
      <c r="Q38" s="786"/>
      <c r="R38" s="937">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69"/>
      <c r="AY38" s="769"/>
      <c r="AZ38" s="769"/>
      <c r="BA38" s="902"/>
    </row>
    <row r="39" spans="1:53" ht="22.8">
      <c r="A39" s="785">
        <v>1</v>
      </c>
      <c r="B39" s="902"/>
      <c r="C39" s="902"/>
      <c r="D39" s="902"/>
      <c r="E39" s="902"/>
      <c r="F39" s="902"/>
      <c r="G39" s="902"/>
      <c r="H39" s="902"/>
      <c r="I39" s="902"/>
      <c r="J39" s="902"/>
      <c r="K39" s="902"/>
      <c r="L39" s="928" t="s">
        <v>568</v>
      </c>
      <c r="M39" s="942" t="s">
        <v>569</v>
      </c>
      <c r="N39" s="930" t="s">
        <v>370</v>
      </c>
      <c r="O39" s="786"/>
      <c r="P39" s="786"/>
      <c r="Q39" s="786"/>
      <c r="R39" s="937">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69"/>
      <c r="AY39" s="769"/>
      <c r="AZ39" s="769"/>
      <c r="BA39" s="902"/>
    </row>
    <row r="40" spans="1:53" ht="11.4">
      <c r="A40" s="785">
        <v>1</v>
      </c>
      <c r="B40" s="902"/>
      <c r="C40" s="902"/>
      <c r="D40" s="902"/>
      <c r="E40" s="902"/>
      <c r="F40" s="902"/>
      <c r="G40" s="902"/>
      <c r="H40" s="902"/>
      <c r="I40" s="902"/>
      <c r="J40" s="902"/>
      <c r="K40" s="902"/>
      <c r="L40" s="928" t="s">
        <v>1184</v>
      </c>
      <c r="M40" s="939" t="s">
        <v>570</v>
      </c>
      <c r="N40" s="930" t="s">
        <v>370</v>
      </c>
      <c r="O40" s="786"/>
      <c r="P40" s="786"/>
      <c r="Q40" s="786"/>
      <c r="R40" s="937">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69"/>
      <c r="AY40" s="769"/>
      <c r="AZ40" s="769"/>
      <c r="BA40" s="902"/>
    </row>
    <row r="41" spans="1:53" ht="11.4">
      <c r="A41" s="785">
        <v>1</v>
      </c>
      <c r="B41" s="902"/>
      <c r="C41" s="902"/>
      <c r="D41" s="902"/>
      <c r="E41" s="902"/>
      <c r="F41" s="902"/>
      <c r="G41" s="902"/>
      <c r="H41" s="902"/>
      <c r="I41" s="902"/>
      <c r="J41" s="902"/>
      <c r="K41" s="902"/>
      <c r="L41" s="928" t="s">
        <v>1185</v>
      </c>
      <c r="M41" s="939" t="s">
        <v>571</v>
      </c>
      <c r="N41" s="930" t="s">
        <v>370</v>
      </c>
      <c r="O41" s="786">
        <v>0</v>
      </c>
      <c r="P41" s="786">
        <v>0</v>
      </c>
      <c r="Q41" s="786">
        <v>0</v>
      </c>
      <c r="R41" s="937">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69"/>
      <c r="AY41" s="769"/>
      <c r="AZ41" s="769"/>
      <c r="BA41" s="902"/>
    </row>
    <row r="42" spans="1:53" s="116" customFormat="1" ht="11.4">
      <c r="A42" s="933">
        <v>1</v>
      </c>
      <c r="B42" s="943"/>
      <c r="C42" s="943"/>
      <c r="D42" s="943"/>
      <c r="E42" s="943"/>
      <c r="F42" s="943"/>
      <c r="G42" s="943"/>
      <c r="H42" s="943"/>
      <c r="I42" s="943"/>
      <c r="J42" s="943"/>
      <c r="K42" s="943"/>
      <c r="L42" s="944" t="s">
        <v>380</v>
      </c>
      <c r="M42" s="945" t="s">
        <v>572</v>
      </c>
      <c r="N42" s="946" t="s">
        <v>370</v>
      </c>
      <c r="O42" s="537">
        <v>0</v>
      </c>
      <c r="P42" s="537">
        <v>0</v>
      </c>
      <c r="Q42" s="537">
        <v>0</v>
      </c>
      <c r="R42" s="926">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35"/>
      <c r="AY42" s="935"/>
      <c r="AZ42" s="935"/>
      <c r="BA42" s="943"/>
    </row>
    <row r="43" spans="1:53" ht="22.8">
      <c r="A43" s="785">
        <v>1</v>
      </c>
      <c r="B43" s="902"/>
      <c r="C43" s="902"/>
      <c r="D43" s="902"/>
      <c r="E43" s="902"/>
      <c r="F43" s="902"/>
      <c r="G43" s="902"/>
      <c r="H43" s="902"/>
      <c r="I43" s="902"/>
      <c r="J43" s="902"/>
      <c r="K43" s="902"/>
      <c r="L43" s="928" t="s">
        <v>573</v>
      </c>
      <c r="M43" s="936" t="s">
        <v>574</v>
      </c>
      <c r="N43" s="930" t="s">
        <v>370</v>
      </c>
      <c r="O43" s="443">
        <v>0</v>
      </c>
      <c r="P43" s="443">
        <v>0</v>
      </c>
      <c r="Q43" s="443">
        <v>0</v>
      </c>
      <c r="R43" s="937">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69"/>
      <c r="AY43" s="769"/>
      <c r="AZ43" s="769"/>
      <c r="BA43" s="902"/>
    </row>
    <row r="44" spans="1:53" ht="11.4">
      <c r="A44" s="785">
        <v>1</v>
      </c>
      <c r="B44" s="902"/>
      <c r="C44" s="902"/>
      <c r="D44" s="902"/>
      <c r="E44" s="902"/>
      <c r="F44" s="902"/>
      <c r="G44" s="902"/>
      <c r="H44" s="902"/>
      <c r="I44" s="902"/>
      <c r="J44" s="902"/>
      <c r="K44" s="902"/>
      <c r="L44" s="928" t="s">
        <v>575</v>
      </c>
      <c r="M44" s="939" t="s">
        <v>576</v>
      </c>
      <c r="N44" s="930" t="s">
        <v>370</v>
      </c>
      <c r="O44" s="786"/>
      <c r="P44" s="786"/>
      <c r="Q44" s="786"/>
      <c r="R44" s="937">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69"/>
      <c r="AY44" s="769"/>
      <c r="AZ44" s="769"/>
      <c r="BA44" s="902"/>
    </row>
    <row r="45" spans="1:53" ht="11.4">
      <c r="A45" s="785">
        <v>1</v>
      </c>
      <c r="B45" s="902"/>
      <c r="C45" s="902"/>
      <c r="D45" s="902"/>
      <c r="E45" s="902"/>
      <c r="F45" s="902"/>
      <c r="G45" s="902"/>
      <c r="H45" s="902"/>
      <c r="I45" s="902"/>
      <c r="J45" s="902"/>
      <c r="K45" s="902"/>
      <c r="L45" s="928" t="s">
        <v>577</v>
      </c>
      <c r="M45" s="939" t="s">
        <v>578</v>
      </c>
      <c r="N45" s="930" t="s">
        <v>370</v>
      </c>
      <c r="O45" s="786"/>
      <c r="P45" s="786"/>
      <c r="Q45" s="786"/>
      <c r="R45" s="937">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69"/>
      <c r="AY45" s="769"/>
      <c r="AZ45" s="769"/>
      <c r="BA45" s="902"/>
    </row>
    <row r="46" spans="1:53" ht="11.4">
      <c r="A46" s="785">
        <v>1</v>
      </c>
      <c r="B46" s="902"/>
      <c r="C46" s="902"/>
      <c r="D46" s="902"/>
      <c r="E46" s="902"/>
      <c r="F46" s="902"/>
      <c r="G46" s="902"/>
      <c r="H46" s="902"/>
      <c r="I46" s="902"/>
      <c r="J46" s="902"/>
      <c r="K46" s="902"/>
      <c r="L46" s="928" t="s">
        <v>579</v>
      </c>
      <c r="M46" s="939" t="s">
        <v>580</v>
      </c>
      <c r="N46" s="930" t="s">
        <v>370</v>
      </c>
      <c r="O46" s="786"/>
      <c r="P46" s="786"/>
      <c r="Q46" s="786"/>
      <c r="R46" s="937">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69"/>
      <c r="AY46" s="769"/>
      <c r="AZ46" s="769"/>
      <c r="BA46" s="902"/>
    </row>
    <row r="47" spans="1:53" ht="11.4">
      <c r="A47" s="785">
        <v>1</v>
      </c>
      <c r="B47" s="902"/>
      <c r="C47" s="902"/>
      <c r="D47" s="902"/>
      <c r="E47" s="902"/>
      <c r="F47" s="902"/>
      <c r="G47" s="902"/>
      <c r="H47" s="902"/>
      <c r="I47" s="902"/>
      <c r="J47" s="902"/>
      <c r="K47" s="902"/>
      <c r="L47" s="928" t="s">
        <v>581</v>
      </c>
      <c r="M47" s="939" t="s">
        <v>582</v>
      </c>
      <c r="N47" s="930" t="s">
        <v>370</v>
      </c>
      <c r="O47" s="786"/>
      <c r="P47" s="786"/>
      <c r="Q47" s="786"/>
      <c r="R47" s="937">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69"/>
      <c r="AY47" s="769"/>
      <c r="AZ47" s="769"/>
      <c r="BA47" s="902"/>
    </row>
    <row r="48" spans="1:53" ht="11.4">
      <c r="A48" s="785">
        <v>1</v>
      </c>
      <c r="B48" s="902"/>
      <c r="C48" s="902"/>
      <c r="D48" s="902"/>
      <c r="E48" s="902"/>
      <c r="F48" s="902"/>
      <c r="G48" s="902"/>
      <c r="H48" s="902"/>
      <c r="I48" s="902"/>
      <c r="J48" s="902"/>
      <c r="K48" s="902"/>
      <c r="L48" s="928" t="s">
        <v>583</v>
      </c>
      <c r="M48" s="939" t="s">
        <v>584</v>
      </c>
      <c r="N48" s="930" t="s">
        <v>370</v>
      </c>
      <c r="O48" s="786"/>
      <c r="P48" s="786"/>
      <c r="Q48" s="786"/>
      <c r="R48" s="937">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69"/>
      <c r="AY48" s="769"/>
      <c r="AZ48" s="769"/>
      <c r="BA48" s="902"/>
    </row>
    <row r="49" spans="1:53" ht="11.4">
      <c r="A49" s="785">
        <v>1</v>
      </c>
      <c r="B49" s="902"/>
      <c r="C49" s="902"/>
      <c r="D49" s="902"/>
      <c r="E49" s="902"/>
      <c r="F49" s="902"/>
      <c r="G49" s="902"/>
      <c r="H49" s="902"/>
      <c r="I49" s="902"/>
      <c r="J49" s="902"/>
      <c r="K49" s="902"/>
      <c r="L49" s="928" t="s">
        <v>585</v>
      </c>
      <c r="M49" s="939" t="s">
        <v>586</v>
      </c>
      <c r="N49" s="930" t="s">
        <v>370</v>
      </c>
      <c r="O49" s="786"/>
      <c r="P49" s="786"/>
      <c r="Q49" s="786"/>
      <c r="R49" s="937">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69"/>
      <c r="AY49" s="769"/>
      <c r="AZ49" s="769"/>
      <c r="BA49" s="902"/>
    </row>
    <row r="50" spans="1:53" ht="11.4">
      <c r="A50" s="785">
        <v>1</v>
      </c>
      <c r="B50" s="902"/>
      <c r="C50" s="902"/>
      <c r="D50" s="902"/>
      <c r="E50" s="902"/>
      <c r="F50" s="902"/>
      <c r="G50" s="902"/>
      <c r="H50" s="902"/>
      <c r="I50" s="902"/>
      <c r="J50" s="902"/>
      <c r="K50" s="902"/>
      <c r="L50" s="928" t="s">
        <v>1436</v>
      </c>
      <c r="M50" s="939" t="s">
        <v>1437</v>
      </c>
      <c r="N50" s="930" t="s">
        <v>370</v>
      </c>
      <c r="O50" s="786"/>
      <c r="P50" s="786"/>
      <c r="Q50" s="786"/>
      <c r="R50" s="937">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69"/>
      <c r="AY50" s="769"/>
      <c r="AZ50" s="769"/>
      <c r="BA50" s="902"/>
    </row>
    <row r="51" spans="1:53" ht="22.8">
      <c r="A51" s="785">
        <v>1</v>
      </c>
      <c r="B51" s="902"/>
      <c r="C51" s="902"/>
      <c r="D51" s="902"/>
      <c r="E51" s="902"/>
      <c r="F51" s="902"/>
      <c r="G51" s="902"/>
      <c r="H51" s="902"/>
      <c r="I51" s="902"/>
      <c r="J51" s="902"/>
      <c r="K51" s="902"/>
      <c r="L51" s="928" t="s">
        <v>587</v>
      </c>
      <c r="M51" s="936" t="s">
        <v>588</v>
      </c>
      <c r="N51" s="930" t="s">
        <v>370</v>
      </c>
      <c r="O51" s="443">
        <v>0</v>
      </c>
      <c r="P51" s="443">
        <v>0</v>
      </c>
      <c r="Q51" s="443">
        <v>0</v>
      </c>
      <c r="R51" s="937">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69"/>
      <c r="AY51" s="769"/>
      <c r="AZ51" s="769"/>
      <c r="BA51" s="902"/>
    </row>
    <row r="52" spans="1:53" ht="11.4">
      <c r="A52" s="785">
        <v>1</v>
      </c>
      <c r="B52" s="902"/>
      <c r="C52" s="902"/>
      <c r="D52" s="902"/>
      <c r="E52" s="902"/>
      <c r="F52" s="902"/>
      <c r="G52" s="902"/>
      <c r="H52" s="902"/>
      <c r="I52" s="902"/>
      <c r="J52" s="902"/>
      <c r="K52" s="902"/>
      <c r="L52" s="928" t="s">
        <v>589</v>
      </c>
      <c r="M52" s="939" t="s">
        <v>590</v>
      </c>
      <c r="N52" s="930" t="s">
        <v>370</v>
      </c>
      <c r="O52" s="786"/>
      <c r="P52" s="786"/>
      <c r="Q52" s="786"/>
      <c r="R52" s="937">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69"/>
      <c r="AY52" s="769"/>
      <c r="AZ52" s="769"/>
      <c r="BA52" s="902"/>
    </row>
    <row r="53" spans="1:53" ht="22.8">
      <c r="A53" s="785">
        <v>1</v>
      </c>
      <c r="B53" s="902"/>
      <c r="C53" s="902"/>
      <c r="D53" s="902"/>
      <c r="E53" s="902"/>
      <c r="F53" s="902"/>
      <c r="G53" s="902"/>
      <c r="H53" s="902"/>
      <c r="I53" s="902"/>
      <c r="J53" s="902"/>
      <c r="K53" s="902"/>
      <c r="L53" s="928" t="s">
        <v>591</v>
      </c>
      <c r="M53" s="939" t="s">
        <v>592</v>
      </c>
      <c r="N53" s="930" t="s">
        <v>370</v>
      </c>
      <c r="O53" s="786">
        <v>0</v>
      </c>
      <c r="P53" s="786">
        <v>0</v>
      </c>
      <c r="Q53" s="786">
        <v>0</v>
      </c>
      <c r="R53" s="937">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69"/>
      <c r="AY53" s="769"/>
      <c r="AZ53" s="769"/>
      <c r="BA53" s="902"/>
    </row>
    <row r="54" spans="1:53" ht="34.200000000000003">
      <c r="A54" s="785">
        <v>1</v>
      </c>
      <c r="B54" s="902"/>
      <c r="C54" s="902"/>
      <c r="D54" s="902"/>
      <c r="E54" s="902"/>
      <c r="F54" s="902"/>
      <c r="G54" s="902"/>
      <c r="H54" s="902"/>
      <c r="I54" s="902"/>
      <c r="J54" s="902"/>
      <c r="K54" s="902"/>
      <c r="L54" s="928" t="s">
        <v>593</v>
      </c>
      <c r="M54" s="936" t="s">
        <v>594</v>
      </c>
      <c r="N54" s="930" t="s">
        <v>370</v>
      </c>
      <c r="O54" s="786"/>
      <c r="P54" s="786"/>
      <c r="Q54" s="786"/>
      <c r="R54" s="937">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69"/>
      <c r="AY54" s="769"/>
      <c r="AZ54" s="769"/>
      <c r="BA54" s="902"/>
    </row>
    <row r="55" spans="1:53" ht="11.4">
      <c r="A55" s="785">
        <v>1</v>
      </c>
      <c r="B55" s="902"/>
      <c r="C55" s="902"/>
      <c r="D55" s="902"/>
      <c r="E55" s="902"/>
      <c r="F55" s="902"/>
      <c r="G55" s="902"/>
      <c r="H55" s="902"/>
      <c r="I55" s="902"/>
      <c r="J55" s="902"/>
      <c r="K55" s="902"/>
      <c r="L55" s="928" t="s">
        <v>595</v>
      </c>
      <c r="M55" s="936" t="s">
        <v>596</v>
      </c>
      <c r="N55" s="930" t="s">
        <v>370</v>
      </c>
      <c r="O55" s="786"/>
      <c r="P55" s="786"/>
      <c r="Q55" s="786"/>
      <c r="R55" s="937">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69"/>
      <c r="AY55" s="769"/>
      <c r="AZ55" s="769"/>
      <c r="BA55" s="902"/>
    </row>
    <row r="56" spans="1:53" ht="11.4">
      <c r="A56" s="785">
        <v>1</v>
      </c>
      <c r="B56" s="902"/>
      <c r="C56" s="902"/>
      <c r="D56" s="902"/>
      <c r="E56" s="902"/>
      <c r="F56" s="902"/>
      <c r="G56" s="902"/>
      <c r="H56" s="902"/>
      <c r="I56" s="902"/>
      <c r="J56" s="902"/>
      <c r="K56" s="902"/>
      <c r="L56" s="928" t="s">
        <v>597</v>
      </c>
      <c r="M56" s="936" t="s">
        <v>598</v>
      </c>
      <c r="N56" s="930" t="s">
        <v>370</v>
      </c>
      <c r="O56" s="786"/>
      <c r="P56" s="786"/>
      <c r="Q56" s="786"/>
      <c r="R56" s="937">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69"/>
      <c r="AY56" s="769"/>
      <c r="AZ56" s="769"/>
      <c r="BA56" s="902"/>
    </row>
    <row r="57" spans="1:53" ht="11.4">
      <c r="A57" s="785">
        <v>1</v>
      </c>
      <c r="B57" s="902"/>
      <c r="C57" s="902"/>
      <c r="D57" s="902"/>
      <c r="E57" s="902"/>
      <c r="F57" s="902"/>
      <c r="G57" s="902"/>
      <c r="H57" s="902"/>
      <c r="I57" s="902"/>
      <c r="J57" s="902"/>
      <c r="K57" s="902"/>
      <c r="L57" s="928" t="s">
        <v>599</v>
      </c>
      <c r="M57" s="936" t="s">
        <v>600</v>
      </c>
      <c r="N57" s="930" t="s">
        <v>370</v>
      </c>
      <c r="O57" s="786"/>
      <c r="P57" s="786"/>
      <c r="Q57" s="786"/>
      <c r="R57" s="937">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69"/>
      <c r="AY57" s="769"/>
      <c r="AZ57" s="769"/>
      <c r="BA57" s="902"/>
    </row>
    <row r="58" spans="1:53" ht="11.4">
      <c r="A58" s="785">
        <v>1</v>
      </c>
      <c r="B58" s="902"/>
      <c r="C58" s="902"/>
      <c r="D58" s="902"/>
      <c r="E58" s="902"/>
      <c r="F58" s="902"/>
      <c r="G58" s="902"/>
      <c r="H58" s="902"/>
      <c r="I58" s="902"/>
      <c r="J58" s="902"/>
      <c r="K58" s="902"/>
      <c r="L58" s="928" t="s">
        <v>601</v>
      </c>
      <c r="M58" s="936" t="s">
        <v>602</v>
      </c>
      <c r="N58" s="930" t="s">
        <v>370</v>
      </c>
      <c r="O58" s="443">
        <v>0</v>
      </c>
      <c r="P58" s="443">
        <v>0</v>
      </c>
      <c r="Q58" s="443">
        <v>0</v>
      </c>
      <c r="R58" s="937">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69"/>
      <c r="AY58" s="769"/>
      <c r="AZ58" s="769"/>
      <c r="BA58" s="902"/>
    </row>
    <row r="59" spans="1:53" ht="11.4">
      <c r="A59" s="785">
        <v>1</v>
      </c>
      <c r="B59" s="902"/>
      <c r="C59" s="902"/>
      <c r="D59" s="902"/>
      <c r="E59" s="902"/>
      <c r="F59" s="902"/>
      <c r="G59" s="902"/>
      <c r="H59" s="902"/>
      <c r="I59" s="902"/>
      <c r="J59" s="902"/>
      <c r="K59" s="902"/>
      <c r="L59" s="928" t="s">
        <v>1343</v>
      </c>
      <c r="M59" s="941" t="s">
        <v>603</v>
      </c>
      <c r="N59" s="930" t="s">
        <v>370</v>
      </c>
      <c r="O59" s="786"/>
      <c r="P59" s="786"/>
      <c r="Q59" s="786"/>
      <c r="R59" s="937">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69"/>
      <c r="AY59" s="769"/>
      <c r="AZ59" s="769"/>
      <c r="BA59" s="902"/>
    </row>
    <row r="60" spans="1:53" ht="11.4">
      <c r="A60" s="785">
        <v>1</v>
      </c>
      <c r="B60" s="902"/>
      <c r="C60" s="902"/>
      <c r="D60" s="902"/>
      <c r="E60" s="902"/>
      <c r="F60" s="902"/>
      <c r="G60" s="902"/>
      <c r="H60" s="902"/>
      <c r="I60" s="902"/>
      <c r="J60" s="902"/>
      <c r="K60" s="902"/>
      <c r="L60" s="928" t="s">
        <v>1344</v>
      </c>
      <c r="M60" s="941" t="s">
        <v>604</v>
      </c>
      <c r="N60" s="930" t="s">
        <v>370</v>
      </c>
      <c r="O60" s="786"/>
      <c r="P60" s="786"/>
      <c r="Q60" s="786"/>
      <c r="R60" s="937">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69"/>
      <c r="AY60" s="769"/>
      <c r="AZ60" s="769"/>
      <c r="BA60" s="902"/>
    </row>
    <row r="61" spans="1:53" ht="11.4">
      <c r="A61" s="785">
        <v>1</v>
      </c>
      <c r="B61" s="902"/>
      <c r="C61" s="902"/>
      <c r="D61" s="902"/>
      <c r="E61" s="902"/>
      <c r="F61" s="902"/>
      <c r="G61" s="902"/>
      <c r="H61" s="902"/>
      <c r="I61" s="902"/>
      <c r="J61" s="902"/>
      <c r="K61" s="902"/>
      <c r="L61" s="928" t="s">
        <v>1434</v>
      </c>
      <c r="M61" s="939" t="s">
        <v>1435</v>
      </c>
      <c r="N61" s="930" t="s">
        <v>370</v>
      </c>
      <c r="O61" s="786"/>
      <c r="P61" s="786"/>
      <c r="Q61" s="786"/>
      <c r="R61" s="937">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69"/>
      <c r="AY61" s="769"/>
      <c r="AZ61" s="769"/>
      <c r="BA61" s="902"/>
    </row>
    <row r="62" spans="1:53" ht="22.8">
      <c r="A62" s="785">
        <v>1</v>
      </c>
      <c r="B62" s="902"/>
      <c r="C62" s="902"/>
      <c r="D62" s="902"/>
      <c r="E62" s="902"/>
      <c r="F62" s="902"/>
      <c r="G62" s="902"/>
      <c r="H62" s="902"/>
      <c r="I62" s="902"/>
      <c r="J62" s="902"/>
      <c r="K62" s="902"/>
      <c r="L62" s="928" t="s">
        <v>382</v>
      </c>
      <c r="M62" s="929" t="s">
        <v>605</v>
      </c>
      <c r="N62" s="930" t="s">
        <v>370</v>
      </c>
      <c r="O62" s="786"/>
      <c r="P62" s="786"/>
      <c r="Q62" s="786"/>
      <c r="R62" s="937">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69"/>
      <c r="AY62" s="769"/>
      <c r="AZ62" s="769"/>
      <c r="BA62" s="902"/>
    </row>
    <row r="63" spans="1:53" ht="11.4">
      <c r="A63" s="785">
        <v>1</v>
      </c>
      <c r="B63" s="902"/>
      <c r="C63" s="902"/>
      <c r="D63" s="902"/>
      <c r="E63" s="902"/>
      <c r="F63" s="902"/>
      <c r="G63" s="902"/>
      <c r="H63" s="902"/>
      <c r="I63" s="902"/>
      <c r="J63" s="902"/>
      <c r="K63" s="902"/>
      <c r="L63" s="928" t="s">
        <v>1242</v>
      </c>
      <c r="M63" s="929" t="s">
        <v>1243</v>
      </c>
      <c r="N63" s="930" t="s">
        <v>370</v>
      </c>
      <c r="O63" s="786"/>
      <c r="P63" s="786"/>
      <c r="Q63" s="786"/>
      <c r="R63" s="937">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69"/>
      <c r="AY63" s="769"/>
      <c r="AZ63" s="769"/>
      <c r="BA63" s="902"/>
    </row>
    <row r="64" spans="1:53" s="116" customFormat="1" ht="11.4">
      <c r="A64" s="785">
        <v>1</v>
      </c>
      <c r="B64" s="943"/>
      <c r="C64" s="943"/>
      <c r="D64" s="943"/>
      <c r="E64" s="943"/>
      <c r="F64" s="943"/>
      <c r="G64" s="943"/>
      <c r="H64" s="943"/>
      <c r="I64" s="943"/>
      <c r="J64" s="943"/>
      <c r="K64" s="943"/>
      <c r="L64" s="944" t="s">
        <v>1359</v>
      </c>
      <c r="M64" s="945" t="s">
        <v>1360</v>
      </c>
      <c r="N64" s="946" t="s">
        <v>370</v>
      </c>
      <c r="O64" s="926">
        <v>0</v>
      </c>
      <c r="P64" s="926">
        <v>0</v>
      </c>
      <c r="Q64" s="926">
        <v>0</v>
      </c>
      <c r="R64" s="926">
        <v>0</v>
      </c>
      <c r="S64" s="443"/>
      <c r="T64" s="443"/>
      <c r="U64" s="926"/>
      <c r="V64" s="926"/>
      <c r="W64" s="926"/>
      <c r="X64" s="926"/>
      <c r="Y64" s="926"/>
      <c r="Z64" s="926"/>
      <c r="AA64" s="926"/>
      <c r="AB64" s="926"/>
      <c r="AC64" s="926"/>
      <c r="AD64" s="443"/>
      <c r="AE64" s="443"/>
      <c r="AF64" s="926"/>
      <c r="AG64" s="926"/>
      <c r="AH64" s="926"/>
      <c r="AI64" s="926"/>
      <c r="AJ64" s="926"/>
      <c r="AK64" s="926"/>
      <c r="AL64" s="926"/>
      <c r="AM64" s="926"/>
      <c r="AN64" s="926"/>
      <c r="AO64" s="926"/>
      <c r="AP64" s="926"/>
      <c r="AQ64" s="926"/>
      <c r="AR64" s="926"/>
      <c r="AS64" s="926"/>
      <c r="AT64" s="926"/>
      <c r="AU64" s="926"/>
      <c r="AV64" s="926"/>
      <c r="AW64" s="926"/>
      <c r="AX64" s="935"/>
      <c r="AY64" s="935"/>
      <c r="AZ64" s="935"/>
      <c r="BA64" s="943"/>
    </row>
    <row r="65" spans="1:53" ht="11.4">
      <c r="A65" s="785">
        <v>1</v>
      </c>
      <c r="B65" s="902"/>
      <c r="C65" s="902"/>
      <c r="D65" s="902"/>
      <c r="E65" s="902"/>
      <c r="F65" s="902"/>
      <c r="G65" s="902"/>
      <c r="H65" s="902"/>
      <c r="I65" s="902"/>
      <c r="J65" s="902"/>
      <c r="K65" s="902"/>
      <c r="L65" s="928" t="s">
        <v>1361</v>
      </c>
      <c r="M65" s="929"/>
      <c r="N65" s="930"/>
      <c r="O65" s="937"/>
      <c r="P65" s="937"/>
      <c r="Q65" s="937"/>
      <c r="R65" s="937"/>
      <c r="S65" s="937"/>
      <c r="T65" s="937"/>
      <c r="U65" s="937"/>
      <c r="V65" s="937"/>
      <c r="W65" s="937"/>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937"/>
      <c r="AX65" s="947"/>
      <c r="AY65" s="947"/>
      <c r="AZ65" s="947"/>
      <c r="BA65" s="902"/>
    </row>
    <row r="66" spans="1:53" s="116" customFormat="1" ht="11.4">
      <c r="A66" s="785">
        <v>1</v>
      </c>
      <c r="B66" s="943"/>
      <c r="C66" s="943"/>
      <c r="D66" s="943"/>
      <c r="E66" s="943"/>
      <c r="F66" s="943"/>
      <c r="G66" s="943"/>
      <c r="H66" s="943"/>
      <c r="I66" s="943"/>
      <c r="J66" s="943"/>
      <c r="K66" s="943"/>
      <c r="L66" s="922" t="s">
        <v>102</v>
      </c>
      <c r="M66" s="923" t="s">
        <v>606</v>
      </c>
      <c r="N66" s="924" t="s">
        <v>370</v>
      </c>
      <c r="O66" s="926">
        <v>485.83000000000004</v>
      </c>
      <c r="P66" s="926">
        <v>124.75</v>
      </c>
      <c r="Q66" s="926">
        <v>124.75</v>
      </c>
      <c r="R66" s="926">
        <v>0</v>
      </c>
      <c r="S66" s="926">
        <v>725.37</v>
      </c>
      <c r="T66" s="926">
        <v>368.51</v>
      </c>
      <c r="U66" s="926">
        <v>0</v>
      </c>
      <c r="V66" s="926">
        <v>0</v>
      </c>
      <c r="W66" s="926">
        <v>0</v>
      </c>
      <c r="X66" s="926">
        <v>0</v>
      </c>
      <c r="Y66" s="926">
        <v>0</v>
      </c>
      <c r="Z66" s="926">
        <v>0</v>
      </c>
      <c r="AA66" s="926">
        <v>0</v>
      </c>
      <c r="AB66" s="926">
        <v>0</v>
      </c>
      <c r="AC66" s="926">
        <v>0</v>
      </c>
      <c r="AD66" s="926">
        <v>147.48000000000002</v>
      </c>
      <c r="AE66" s="926">
        <v>0</v>
      </c>
      <c r="AF66" s="926">
        <v>0</v>
      </c>
      <c r="AG66" s="926">
        <v>0</v>
      </c>
      <c r="AH66" s="926">
        <v>0</v>
      </c>
      <c r="AI66" s="926">
        <v>0</v>
      </c>
      <c r="AJ66" s="926">
        <v>0</v>
      </c>
      <c r="AK66" s="926">
        <v>0</v>
      </c>
      <c r="AL66" s="926">
        <v>0</v>
      </c>
      <c r="AM66" s="926">
        <v>0</v>
      </c>
      <c r="AN66" s="926">
        <v>-79.668307208734845</v>
      </c>
      <c r="AO66" s="926">
        <v>-100</v>
      </c>
      <c r="AP66" s="926">
        <v>0</v>
      </c>
      <c r="AQ66" s="926">
        <v>0</v>
      </c>
      <c r="AR66" s="926">
        <v>0</v>
      </c>
      <c r="AS66" s="926">
        <v>0</v>
      </c>
      <c r="AT66" s="926">
        <v>0</v>
      </c>
      <c r="AU66" s="926">
        <v>0</v>
      </c>
      <c r="AV66" s="926">
        <v>0</v>
      </c>
      <c r="AW66" s="926">
        <v>0</v>
      </c>
      <c r="AX66" s="769"/>
      <c r="AY66" s="769"/>
      <c r="AZ66" s="769"/>
      <c r="BA66" s="927"/>
    </row>
    <row r="67" spans="1:53" s="116" customFormat="1" ht="22.8">
      <c r="A67" s="933">
        <v>1</v>
      </c>
      <c r="B67" s="943"/>
      <c r="C67" s="943"/>
      <c r="D67" s="943"/>
      <c r="E67" s="943"/>
      <c r="F67" s="943"/>
      <c r="G67" s="943"/>
      <c r="H67" s="943"/>
      <c r="I67" s="943"/>
      <c r="J67" s="943"/>
      <c r="K67" s="943"/>
      <c r="L67" s="944" t="s">
        <v>17</v>
      </c>
      <c r="M67" s="945" t="s">
        <v>607</v>
      </c>
      <c r="N67" s="946" t="s">
        <v>370</v>
      </c>
      <c r="O67" s="926">
        <v>0</v>
      </c>
      <c r="P67" s="926">
        <v>0</v>
      </c>
      <c r="Q67" s="926">
        <v>0</v>
      </c>
      <c r="R67" s="926">
        <v>0</v>
      </c>
      <c r="S67" s="926">
        <v>0</v>
      </c>
      <c r="T67" s="926">
        <v>0</v>
      </c>
      <c r="U67" s="926">
        <v>0</v>
      </c>
      <c r="V67" s="926">
        <v>0</v>
      </c>
      <c r="W67" s="926">
        <v>0</v>
      </c>
      <c r="X67" s="926">
        <v>0</v>
      </c>
      <c r="Y67" s="926">
        <v>0</v>
      </c>
      <c r="Z67" s="926">
        <v>0</v>
      </c>
      <c r="AA67" s="926">
        <v>0</v>
      </c>
      <c r="AB67" s="926">
        <v>0</v>
      </c>
      <c r="AC67" s="926">
        <v>0</v>
      </c>
      <c r="AD67" s="926">
        <v>0</v>
      </c>
      <c r="AE67" s="926">
        <v>0</v>
      </c>
      <c r="AF67" s="926">
        <v>0</v>
      </c>
      <c r="AG67" s="926">
        <v>0</v>
      </c>
      <c r="AH67" s="926">
        <v>0</v>
      </c>
      <c r="AI67" s="926">
        <v>0</v>
      </c>
      <c r="AJ67" s="926">
        <v>0</v>
      </c>
      <c r="AK67" s="926">
        <v>0</v>
      </c>
      <c r="AL67" s="926">
        <v>0</v>
      </c>
      <c r="AM67" s="926">
        <v>0</v>
      </c>
      <c r="AN67" s="926">
        <v>0</v>
      </c>
      <c r="AO67" s="926">
        <v>0</v>
      </c>
      <c r="AP67" s="926">
        <v>0</v>
      </c>
      <c r="AQ67" s="926">
        <v>0</v>
      </c>
      <c r="AR67" s="926">
        <v>0</v>
      </c>
      <c r="AS67" s="926">
        <v>0</v>
      </c>
      <c r="AT67" s="926">
        <v>0</v>
      </c>
      <c r="AU67" s="926">
        <v>0</v>
      </c>
      <c r="AV67" s="926">
        <v>0</v>
      </c>
      <c r="AW67" s="926">
        <v>0</v>
      </c>
      <c r="AX67" s="935"/>
      <c r="AY67" s="935"/>
      <c r="AZ67" s="935"/>
      <c r="BA67" s="943"/>
    </row>
    <row r="68" spans="1:53" ht="11.4">
      <c r="A68" s="785">
        <v>1</v>
      </c>
      <c r="B68" s="902" t="s">
        <v>426</v>
      </c>
      <c r="C68" s="902"/>
      <c r="D68" s="902"/>
      <c r="E68" s="902"/>
      <c r="F68" s="902"/>
      <c r="G68" s="902"/>
      <c r="H68" s="902"/>
      <c r="I68" s="902"/>
      <c r="J68" s="902"/>
      <c r="K68" s="902"/>
      <c r="L68" s="928" t="s">
        <v>144</v>
      </c>
      <c r="M68" s="936" t="s">
        <v>608</v>
      </c>
      <c r="N68" s="930" t="s">
        <v>370</v>
      </c>
      <c r="O68" s="443">
        <v>0</v>
      </c>
      <c r="P68" s="443">
        <v>0</v>
      </c>
      <c r="Q68" s="443">
        <v>0</v>
      </c>
      <c r="R68" s="937">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37">
        <v>0</v>
      </c>
      <c r="AO68" s="937">
        <v>0</v>
      </c>
      <c r="AP68" s="937">
        <v>0</v>
      </c>
      <c r="AQ68" s="937">
        <v>0</v>
      </c>
      <c r="AR68" s="937">
        <v>0</v>
      </c>
      <c r="AS68" s="937">
        <v>0</v>
      </c>
      <c r="AT68" s="937">
        <v>0</v>
      </c>
      <c r="AU68" s="937">
        <v>0</v>
      </c>
      <c r="AV68" s="937">
        <v>0</v>
      </c>
      <c r="AW68" s="937">
        <v>0</v>
      </c>
      <c r="AX68" s="769"/>
      <c r="AY68" s="769"/>
      <c r="AZ68" s="769"/>
      <c r="BA68" s="902"/>
    </row>
    <row r="69" spans="1:53" ht="11.4">
      <c r="A69" s="785">
        <v>1</v>
      </c>
      <c r="B69" s="902" t="s">
        <v>427</v>
      </c>
      <c r="C69" s="902"/>
      <c r="D69" s="902"/>
      <c r="E69" s="902"/>
      <c r="F69" s="902"/>
      <c r="G69" s="902"/>
      <c r="H69" s="902"/>
      <c r="I69" s="902"/>
      <c r="J69" s="902"/>
      <c r="K69" s="902"/>
      <c r="L69" s="928" t="s">
        <v>609</v>
      </c>
      <c r="M69" s="936" t="s">
        <v>610</v>
      </c>
      <c r="N69" s="930" t="s">
        <v>370</v>
      </c>
      <c r="O69" s="443">
        <v>0</v>
      </c>
      <c r="P69" s="443">
        <v>0</v>
      </c>
      <c r="Q69" s="443">
        <v>0</v>
      </c>
      <c r="R69" s="937">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37">
        <v>0</v>
      </c>
      <c r="AO69" s="937">
        <v>0</v>
      </c>
      <c r="AP69" s="937">
        <v>0</v>
      </c>
      <c r="AQ69" s="937">
        <v>0</v>
      </c>
      <c r="AR69" s="937">
        <v>0</v>
      </c>
      <c r="AS69" s="937">
        <v>0</v>
      </c>
      <c r="AT69" s="937">
        <v>0</v>
      </c>
      <c r="AU69" s="937">
        <v>0</v>
      </c>
      <c r="AV69" s="937">
        <v>0</v>
      </c>
      <c r="AW69" s="937">
        <v>0</v>
      </c>
      <c r="AX69" s="769"/>
      <c r="AY69" s="769"/>
      <c r="AZ69" s="769"/>
      <c r="BA69" s="902"/>
    </row>
    <row r="70" spans="1:53" ht="11.4">
      <c r="A70" s="785">
        <v>1</v>
      </c>
      <c r="B70" s="902" t="s">
        <v>422</v>
      </c>
      <c r="C70" s="902"/>
      <c r="D70" s="902"/>
      <c r="E70" s="902"/>
      <c r="F70" s="902"/>
      <c r="G70" s="902"/>
      <c r="H70" s="902"/>
      <c r="I70" s="902"/>
      <c r="J70" s="902"/>
      <c r="K70" s="902"/>
      <c r="L70" s="928" t="s">
        <v>611</v>
      </c>
      <c r="M70" s="936" t="s">
        <v>612</v>
      </c>
      <c r="N70" s="930" t="s">
        <v>370</v>
      </c>
      <c r="O70" s="443">
        <v>0</v>
      </c>
      <c r="P70" s="443">
        <v>0</v>
      </c>
      <c r="Q70" s="443">
        <v>0</v>
      </c>
      <c r="R70" s="937">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7">
        <v>0</v>
      </c>
      <c r="AO70" s="937">
        <v>0</v>
      </c>
      <c r="AP70" s="937">
        <v>0</v>
      </c>
      <c r="AQ70" s="937">
        <v>0</v>
      </c>
      <c r="AR70" s="937">
        <v>0</v>
      </c>
      <c r="AS70" s="937">
        <v>0</v>
      </c>
      <c r="AT70" s="937">
        <v>0</v>
      </c>
      <c r="AU70" s="937">
        <v>0</v>
      </c>
      <c r="AV70" s="937">
        <v>0</v>
      </c>
      <c r="AW70" s="937">
        <v>0</v>
      </c>
      <c r="AX70" s="769"/>
      <c r="AY70" s="769"/>
      <c r="AZ70" s="769"/>
      <c r="BA70" s="902"/>
    </row>
    <row r="71" spans="1:53" ht="11.4">
      <c r="A71" s="785">
        <v>1</v>
      </c>
      <c r="B71" s="902" t="s">
        <v>420</v>
      </c>
      <c r="C71" s="902"/>
      <c r="D71" s="902"/>
      <c r="E71" s="902"/>
      <c r="F71" s="902"/>
      <c r="G71" s="902"/>
      <c r="H71" s="902"/>
      <c r="I71" s="902"/>
      <c r="J71" s="902"/>
      <c r="K71" s="902"/>
      <c r="L71" s="928" t="s">
        <v>613</v>
      </c>
      <c r="M71" s="936" t="s">
        <v>614</v>
      </c>
      <c r="N71" s="930" t="s">
        <v>370</v>
      </c>
      <c r="O71" s="443">
        <v>0</v>
      </c>
      <c r="P71" s="443">
        <v>0</v>
      </c>
      <c r="Q71" s="443">
        <v>0</v>
      </c>
      <c r="R71" s="937">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7">
        <v>0</v>
      </c>
      <c r="AO71" s="937">
        <v>0</v>
      </c>
      <c r="AP71" s="937">
        <v>0</v>
      </c>
      <c r="AQ71" s="937">
        <v>0</v>
      </c>
      <c r="AR71" s="937">
        <v>0</v>
      </c>
      <c r="AS71" s="937">
        <v>0</v>
      </c>
      <c r="AT71" s="937">
        <v>0</v>
      </c>
      <c r="AU71" s="937">
        <v>0</v>
      </c>
      <c r="AV71" s="937">
        <v>0</v>
      </c>
      <c r="AW71" s="937">
        <v>0</v>
      </c>
      <c r="AX71" s="769"/>
      <c r="AY71" s="769"/>
      <c r="AZ71" s="769"/>
      <c r="BA71" s="902"/>
    </row>
    <row r="72" spans="1:53" ht="11.4">
      <c r="A72" s="785">
        <v>1</v>
      </c>
      <c r="B72" s="902" t="s">
        <v>428</v>
      </c>
      <c r="C72" s="902"/>
      <c r="D72" s="902"/>
      <c r="E72" s="902"/>
      <c r="F72" s="902"/>
      <c r="G72" s="902"/>
      <c r="H72" s="902"/>
      <c r="I72" s="902"/>
      <c r="J72" s="902"/>
      <c r="K72" s="902"/>
      <c r="L72" s="928" t="s">
        <v>615</v>
      </c>
      <c r="M72" s="936" t="s">
        <v>616</v>
      </c>
      <c r="N72" s="930" t="s">
        <v>370</v>
      </c>
      <c r="O72" s="443">
        <v>0</v>
      </c>
      <c r="P72" s="443">
        <v>0</v>
      </c>
      <c r="Q72" s="443">
        <v>0</v>
      </c>
      <c r="R72" s="937">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7">
        <v>0</v>
      </c>
      <c r="AO72" s="937">
        <v>0</v>
      </c>
      <c r="AP72" s="937">
        <v>0</v>
      </c>
      <c r="AQ72" s="937">
        <v>0</v>
      </c>
      <c r="AR72" s="937">
        <v>0</v>
      </c>
      <c r="AS72" s="937">
        <v>0</v>
      </c>
      <c r="AT72" s="937">
        <v>0</v>
      </c>
      <c r="AU72" s="937">
        <v>0</v>
      </c>
      <c r="AV72" s="937">
        <v>0</v>
      </c>
      <c r="AW72" s="937">
        <v>0</v>
      </c>
      <c r="AX72" s="769"/>
      <c r="AY72" s="769"/>
      <c r="AZ72" s="769"/>
      <c r="BA72" s="902"/>
    </row>
    <row r="73" spans="1:53" ht="11.4">
      <c r="A73" s="785">
        <v>1</v>
      </c>
      <c r="B73" s="902"/>
      <c r="C73" s="902"/>
      <c r="D73" s="902"/>
      <c r="E73" s="902"/>
      <c r="F73" s="902"/>
      <c r="G73" s="902"/>
      <c r="H73" s="902"/>
      <c r="I73" s="902"/>
      <c r="J73" s="902"/>
      <c r="K73" s="902"/>
      <c r="L73" s="928" t="s">
        <v>617</v>
      </c>
      <c r="M73" s="936" t="s">
        <v>618</v>
      </c>
      <c r="N73" s="930" t="s">
        <v>370</v>
      </c>
      <c r="O73" s="786"/>
      <c r="P73" s="786"/>
      <c r="Q73" s="786"/>
      <c r="R73" s="937">
        <v>0</v>
      </c>
      <c r="S73" s="786"/>
      <c r="T73" s="786"/>
      <c r="U73" s="786"/>
      <c r="V73" s="786"/>
      <c r="W73" s="786"/>
      <c r="X73" s="786"/>
      <c r="Y73" s="786"/>
      <c r="Z73" s="786"/>
      <c r="AA73" s="786"/>
      <c r="AB73" s="786"/>
      <c r="AC73" s="786"/>
      <c r="AD73" s="786"/>
      <c r="AE73" s="786"/>
      <c r="AF73" s="786"/>
      <c r="AG73" s="786"/>
      <c r="AH73" s="786"/>
      <c r="AI73" s="786"/>
      <c r="AJ73" s="786"/>
      <c r="AK73" s="786"/>
      <c r="AL73" s="786"/>
      <c r="AM73" s="786"/>
      <c r="AN73" s="937">
        <v>0</v>
      </c>
      <c r="AO73" s="937">
        <v>0</v>
      </c>
      <c r="AP73" s="937">
        <v>0</v>
      </c>
      <c r="AQ73" s="937">
        <v>0</v>
      </c>
      <c r="AR73" s="937">
        <v>0</v>
      </c>
      <c r="AS73" s="937">
        <v>0</v>
      </c>
      <c r="AT73" s="937">
        <v>0</v>
      </c>
      <c r="AU73" s="937">
        <v>0</v>
      </c>
      <c r="AV73" s="937">
        <v>0</v>
      </c>
      <c r="AW73" s="937">
        <v>0</v>
      </c>
      <c r="AX73" s="769"/>
      <c r="AY73" s="769"/>
      <c r="AZ73" s="769"/>
      <c r="BA73" s="902"/>
    </row>
    <row r="74" spans="1:53" ht="11.4">
      <c r="A74" s="785">
        <v>1</v>
      </c>
      <c r="B74" s="902"/>
      <c r="C74" s="902"/>
      <c r="D74" s="902"/>
      <c r="E74" s="902"/>
      <c r="F74" s="902"/>
      <c r="G74" s="902"/>
      <c r="H74" s="902"/>
      <c r="I74" s="902"/>
      <c r="J74" s="902"/>
      <c r="K74" s="902"/>
      <c r="L74" s="928" t="s">
        <v>619</v>
      </c>
      <c r="M74" s="936" t="s">
        <v>620</v>
      </c>
      <c r="N74" s="930" t="s">
        <v>370</v>
      </c>
      <c r="O74" s="786"/>
      <c r="P74" s="786"/>
      <c r="Q74" s="786"/>
      <c r="R74" s="937">
        <v>0</v>
      </c>
      <c r="S74" s="786"/>
      <c r="T74" s="786"/>
      <c r="U74" s="786"/>
      <c r="V74" s="786"/>
      <c r="W74" s="786"/>
      <c r="X74" s="786"/>
      <c r="Y74" s="786"/>
      <c r="Z74" s="786"/>
      <c r="AA74" s="786"/>
      <c r="AB74" s="786"/>
      <c r="AC74" s="786"/>
      <c r="AD74" s="786"/>
      <c r="AE74" s="786"/>
      <c r="AF74" s="786"/>
      <c r="AG74" s="786"/>
      <c r="AH74" s="786"/>
      <c r="AI74" s="786"/>
      <c r="AJ74" s="786"/>
      <c r="AK74" s="786"/>
      <c r="AL74" s="786"/>
      <c r="AM74" s="786"/>
      <c r="AN74" s="937">
        <v>0</v>
      </c>
      <c r="AO74" s="937">
        <v>0</v>
      </c>
      <c r="AP74" s="937">
        <v>0</v>
      </c>
      <c r="AQ74" s="937">
        <v>0</v>
      </c>
      <c r="AR74" s="937">
        <v>0</v>
      </c>
      <c r="AS74" s="937">
        <v>0</v>
      </c>
      <c r="AT74" s="937">
        <v>0</v>
      </c>
      <c r="AU74" s="937">
        <v>0</v>
      </c>
      <c r="AV74" s="937">
        <v>0</v>
      </c>
      <c r="AW74" s="937">
        <v>0</v>
      </c>
      <c r="AX74" s="769"/>
      <c r="AY74" s="769"/>
      <c r="AZ74" s="769"/>
      <c r="BA74" s="902"/>
    </row>
    <row r="75" spans="1:53" ht="11.4">
      <c r="A75" s="785">
        <v>1</v>
      </c>
      <c r="B75" s="902" t="s">
        <v>424</v>
      </c>
      <c r="C75" s="902"/>
      <c r="D75" s="902"/>
      <c r="E75" s="902"/>
      <c r="F75" s="902"/>
      <c r="G75" s="902"/>
      <c r="H75" s="902"/>
      <c r="I75" s="902"/>
      <c r="J75" s="902"/>
      <c r="K75" s="902"/>
      <c r="L75" s="928" t="s">
        <v>621</v>
      </c>
      <c r="M75" s="936" t="s">
        <v>622</v>
      </c>
      <c r="N75" s="930" t="s">
        <v>370</v>
      </c>
      <c r="O75" s="443">
        <v>0</v>
      </c>
      <c r="P75" s="443">
        <v>0</v>
      </c>
      <c r="Q75" s="443">
        <v>0</v>
      </c>
      <c r="R75" s="937">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37">
        <v>0</v>
      </c>
      <c r="AO75" s="937">
        <v>0</v>
      </c>
      <c r="AP75" s="937">
        <v>0</v>
      </c>
      <c r="AQ75" s="937">
        <v>0</v>
      </c>
      <c r="AR75" s="937">
        <v>0</v>
      </c>
      <c r="AS75" s="937">
        <v>0</v>
      </c>
      <c r="AT75" s="937">
        <v>0</v>
      </c>
      <c r="AU75" s="937">
        <v>0</v>
      </c>
      <c r="AV75" s="937">
        <v>0</v>
      </c>
      <c r="AW75" s="937">
        <v>0</v>
      </c>
      <c r="AX75" s="769"/>
      <c r="AY75" s="769"/>
      <c r="AZ75" s="769"/>
      <c r="BA75" s="902"/>
    </row>
    <row r="76" spans="1:53" ht="11.4">
      <c r="A76" s="785">
        <v>1</v>
      </c>
      <c r="B76" s="902" t="s">
        <v>425</v>
      </c>
      <c r="C76" s="902"/>
      <c r="D76" s="902"/>
      <c r="E76" s="902"/>
      <c r="F76" s="902"/>
      <c r="G76" s="902"/>
      <c r="H76" s="902"/>
      <c r="I76" s="902"/>
      <c r="J76" s="902"/>
      <c r="K76" s="902"/>
      <c r="L76" s="928" t="s">
        <v>623</v>
      </c>
      <c r="M76" s="936" t="s">
        <v>624</v>
      </c>
      <c r="N76" s="930" t="s">
        <v>370</v>
      </c>
      <c r="O76" s="443">
        <v>0</v>
      </c>
      <c r="P76" s="443">
        <v>0</v>
      </c>
      <c r="Q76" s="443">
        <v>0</v>
      </c>
      <c r="R76" s="937">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7">
        <v>0</v>
      </c>
      <c r="AO76" s="937">
        <v>0</v>
      </c>
      <c r="AP76" s="937">
        <v>0</v>
      </c>
      <c r="AQ76" s="937">
        <v>0</v>
      </c>
      <c r="AR76" s="937">
        <v>0</v>
      </c>
      <c r="AS76" s="937">
        <v>0</v>
      </c>
      <c r="AT76" s="937">
        <v>0</v>
      </c>
      <c r="AU76" s="937">
        <v>0</v>
      </c>
      <c r="AV76" s="937">
        <v>0</v>
      </c>
      <c r="AW76" s="937">
        <v>0</v>
      </c>
      <c r="AX76" s="769"/>
      <c r="AY76" s="769"/>
      <c r="AZ76" s="769"/>
      <c r="BA76" s="902"/>
    </row>
    <row r="77" spans="1:53" ht="11.4">
      <c r="A77" s="785">
        <v>1</v>
      </c>
      <c r="B77" s="902" t="s">
        <v>1328</v>
      </c>
      <c r="C77" s="902"/>
      <c r="D77" s="902"/>
      <c r="E77" s="902"/>
      <c r="F77" s="902"/>
      <c r="G77" s="902"/>
      <c r="H77" s="902"/>
      <c r="I77" s="902"/>
      <c r="J77" s="902"/>
      <c r="K77" s="902"/>
      <c r="L77" s="928" t="s">
        <v>1340</v>
      </c>
      <c r="M77" s="936" t="s">
        <v>1341</v>
      </c>
      <c r="N77" s="930" t="s">
        <v>370</v>
      </c>
      <c r="O77" s="443">
        <v>0</v>
      </c>
      <c r="P77" s="443">
        <v>0</v>
      </c>
      <c r="Q77" s="443">
        <v>0</v>
      </c>
      <c r="R77" s="937">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7">
        <v>0</v>
      </c>
      <c r="AO77" s="937">
        <v>0</v>
      </c>
      <c r="AP77" s="937">
        <v>0</v>
      </c>
      <c r="AQ77" s="937">
        <v>0</v>
      </c>
      <c r="AR77" s="937">
        <v>0</v>
      </c>
      <c r="AS77" s="937">
        <v>0</v>
      </c>
      <c r="AT77" s="937">
        <v>0</v>
      </c>
      <c r="AU77" s="937">
        <v>0</v>
      </c>
      <c r="AV77" s="937">
        <v>0</v>
      </c>
      <c r="AW77" s="937">
        <v>0</v>
      </c>
      <c r="AX77" s="769"/>
      <c r="AY77" s="769"/>
      <c r="AZ77" s="769"/>
      <c r="BA77" s="902"/>
    </row>
    <row r="78" spans="1:53" ht="11.4">
      <c r="A78" s="785">
        <v>1</v>
      </c>
      <c r="B78" s="902"/>
      <c r="C78" s="902"/>
      <c r="D78" s="902"/>
      <c r="E78" s="902"/>
      <c r="F78" s="902"/>
      <c r="G78" s="902"/>
      <c r="H78" s="902"/>
      <c r="I78" s="902"/>
      <c r="J78" s="902"/>
      <c r="K78" s="902"/>
      <c r="L78" s="928" t="s">
        <v>146</v>
      </c>
      <c r="M78" s="929" t="s">
        <v>625</v>
      </c>
      <c r="N78" s="854" t="s">
        <v>370</v>
      </c>
      <c r="O78" s="443">
        <v>0</v>
      </c>
      <c r="P78" s="443">
        <v>0</v>
      </c>
      <c r="Q78" s="443">
        <v>0</v>
      </c>
      <c r="R78" s="937">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7">
        <v>0</v>
      </c>
      <c r="AO78" s="937">
        <v>0</v>
      </c>
      <c r="AP78" s="937">
        <v>0</v>
      </c>
      <c r="AQ78" s="937">
        <v>0</v>
      </c>
      <c r="AR78" s="937">
        <v>0</v>
      </c>
      <c r="AS78" s="937">
        <v>0</v>
      </c>
      <c r="AT78" s="937">
        <v>0</v>
      </c>
      <c r="AU78" s="937">
        <v>0</v>
      </c>
      <c r="AV78" s="937">
        <v>0</v>
      </c>
      <c r="AW78" s="937">
        <v>0</v>
      </c>
      <c r="AX78" s="769"/>
      <c r="AY78" s="769"/>
      <c r="AZ78" s="769"/>
      <c r="BA78" s="902"/>
    </row>
    <row r="79" spans="1:53" s="116" customFormat="1" ht="11.4">
      <c r="A79" s="933">
        <v>1</v>
      </c>
      <c r="B79" s="943"/>
      <c r="C79" s="943"/>
      <c r="D79" s="943"/>
      <c r="E79" s="943"/>
      <c r="F79" s="943"/>
      <c r="G79" s="943"/>
      <c r="H79" s="943"/>
      <c r="I79" s="943"/>
      <c r="J79" s="943"/>
      <c r="K79" s="943"/>
      <c r="L79" s="944" t="s">
        <v>167</v>
      </c>
      <c r="M79" s="945" t="s">
        <v>626</v>
      </c>
      <c r="N79" s="946" t="s">
        <v>370</v>
      </c>
      <c r="O79" s="926">
        <v>263.59000000000003</v>
      </c>
      <c r="P79" s="926">
        <v>124.75</v>
      </c>
      <c r="Q79" s="926">
        <v>124.75</v>
      </c>
      <c r="R79" s="926">
        <v>0</v>
      </c>
      <c r="S79" s="926">
        <v>511.27</v>
      </c>
      <c r="T79" s="926">
        <v>154.41000000000003</v>
      </c>
      <c r="U79" s="926">
        <v>0</v>
      </c>
      <c r="V79" s="926">
        <v>0</v>
      </c>
      <c r="W79" s="926">
        <v>0</v>
      </c>
      <c r="X79" s="926">
        <v>0</v>
      </c>
      <c r="Y79" s="926">
        <v>0</v>
      </c>
      <c r="Z79" s="926">
        <v>0</v>
      </c>
      <c r="AA79" s="926">
        <v>0</v>
      </c>
      <c r="AB79" s="926">
        <v>0</v>
      </c>
      <c r="AC79" s="926">
        <v>0</v>
      </c>
      <c r="AD79" s="926">
        <v>147.48000000000002</v>
      </c>
      <c r="AE79" s="926">
        <v>0</v>
      </c>
      <c r="AF79" s="926">
        <v>0</v>
      </c>
      <c r="AG79" s="926">
        <v>0</v>
      </c>
      <c r="AH79" s="926">
        <v>0</v>
      </c>
      <c r="AI79" s="926">
        <v>0</v>
      </c>
      <c r="AJ79" s="926">
        <v>0</v>
      </c>
      <c r="AK79" s="926">
        <v>0</v>
      </c>
      <c r="AL79" s="926">
        <v>0</v>
      </c>
      <c r="AM79" s="926">
        <v>0</v>
      </c>
      <c r="AN79" s="926">
        <v>-71.154184677372029</v>
      </c>
      <c r="AO79" s="926">
        <v>-100</v>
      </c>
      <c r="AP79" s="926">
        <v>0</v>
      </c>
      <c r="AQ79" s="926">
        <v>0</v>
      </c>
      <c r="AR79" s="926">
        <v>0</v>
      </c>
      <c r="AS79" s="926">
        <v>0</v>
      </c>
      <c r="AT79" s="926">
        <v>0</v>
      </c>
      <c r="AU79" s="926">
        <v>0</v>
      </c>
      <c r="AV79" s="926">
        <v>0</v>
      </c>
      <c r="AW79" s="926">
        <v>0</v>
      </c>
      <c r="AX79" s="935"/>
      <c r="AY79" s="935"/>
      <c r="AZ79" s="935"/>
      <c r="BA79" s="943"/>
    </row>
    <row r="80" spans="1:53" ht="11.4">
      <c r="A80" s="785">
        <v>1</v>
      </c>
      <c r="B80" s="902" t="s">
        <v>136</v>
      </c>
      <c r="C80" s="902"/>
      <c r="D80" s="902"/>
      <c r="E80" s="902"/>
      <c r="F80" s="902"/>
      <c r="G80" s="902"/>
      <c r="H80" s="902"/>
      <c r="I80" s="902"/>
      <c r="J80" s="902"/>
      <c r="K80" s="902"/>
      <c r="L80" s="928" t="s">
        <v>168</v>
      </c>
      <c r="M80" s="936" t="s">
        <v>627</v>
      </c>
      <c r="N80" s="930" t="s">
        <v>370</v>
      </c>
      <c r="O80" s="443">
        <v>0</v>
      </c>
      <c r="P80" s="443">
        <v>0</v>
      </c>
      <c r="Q80" s="443">
        <v>0</v>
      </c>
      <c r="R80" s="937">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37">
        <v>0</v>
      </c>
      <c r="AO80" s="937">
        <v>0</v>
      </c>
      <c r="AP80" s="937">
        <v>0</v>
      </c>
      <c r="AQ80" s="937">
        <v>0</v>
      </c>
      <c r="AR80" s="937">
        <v>0</v>
      </c>
      <c r="AS80" s="937">
        <v>0</v>
      </c>
      <c r="AT80" s="937">
        <v>0</v>
      </c>
      <c r="AU80" s="937">
        <v>0</v>
      </c>
      <c r="AV80" s="937">
        <v>0</v>
      </c>
      <c r="AW80" s="937">
        <v>0</v>
      </c>
      <c r="AX80" s="769"/>
      <c r="AY80" s="769"/>
      <c r="AZ80" s="769"/>
      <c r="BA80" s="902"/>
    </row>
    <row r="81" spans="1:53" ht="11.4">
      <c r="A81" s="785">
        <v>1</v>
      </c>
      <c r="B81" s="902" t="s">
        <v>137</v>
      </c>
      <c r="C81" s="902"/>
      <c r="D81" s="902"/>
      <c r="E81" s="902"/>
      <c r="F81" s="902"/>
      <c r="G81" s="902"/>
      <c r="H81" s="902"/>
      <c r="I81" s="902"/>
      <c r="J81" s="902"/>
      <c r="K81" s="902"/>
      <c r="L81" s="928" t="s">
        <v>628</v>
      </c>
      <c r="M81" s="936" t="s">
        <v>629</v>
      </c>
      <c r="N81" s="930" t="s">
        <v>370</v>
      </c>
      <c r="O81" s="443">
        <v>0</v>
      </c>
      <c r="P81" s="443">
        <v>0</v>
      </c>
      <c r="Q81" s="443">
        <v>0</v>
      </c>
      <c r="R81" s="937">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37">
        <v>0</v>
      </c>
      <c r="AO81" s="937">
        <v>0</v>
      </c>
      <c r="AP81" s="937">
        <v>0</v>
      </c>
      <c r="AQ81" s="937">
        <v>0</v>
      </c>
      <c r="AR81" s="937">
        <v>0</v>
      </c>
      <c r="AS81" s="937">
        <v>0</v>
      </c>
      <c r="AT81" s="937">
        <v>0</v>
      </c>
      <c r="AU81" s="937">
        <v>0</v>
      </c>
      <c r="AV81" s="937">
        <v>0</v>
      </c>
      <c r="AW81" s="937">
        <v>0</v>
      </c>
      <c r="AX81" s="769"/>
      <c r="AY81" s="769"/>
      <c r="AZ81" s="769"/>
      <c r="BA81" s="902"/>
    </row>
    <row r="82" spans="1:53" ht="11.4">
      <c r="A82" s="785">
        <v>1</v>
      </c>
      <c r="B82" s="902" t="s">
        <v>431</v>
      </c>
      <c r="C82" s="902"/>
      <c r="D82" s="902"/>
      <c r="E82" s="902"/>
      <c r="F82" s="902"/>
      <c r="G82" s="902"/>
      <c r="H82" s="902"/>
      <c r="I82" s="902"/>
      <c r="J82" s="902"/>
      <c r="K82" s="902"/>
      <c r="L82" s="928" t="s">
        <v>630</v>
      </c>
      <c r="M82" s="936" t="s">
        <v>631</v>
      </c>
      <c r="N82" s="930" t="s">
        <v>370</v>
      </c>
      <c r="O82" s="443">
        <v>0</v>
      </c>
      <c r="P82" s="443">
        <v>0</v>
      </c>
      <c r="Q82" s="443">
        <v>0</v>
      </c>
      <c r="R82" s="937">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37">
        <v>0</v>
      </c>
      <c r="AO82" s="937">
        <v>0</v>
      </c>
      <c r="AP82" s="937">
        <v>0</v>
      </c>
      <c r="AQ82" s="937">
        <v>0</v>
      </c>
      <c r="AR82" s="937">
        <v>0</v>
      </c>
      <c r="AS82" s="937">
        <v>0</v>
      </c>
      <c r="AT82" s="937">
        <v>0</v>
      </c>
      <c r="AU82" s="937">
        <v>0</v>
      </c>
      <c r="AV82" s="937">
        <v>0</v>
      </c>
      <c r="AW82" s="937">
        <v>0</v>
      </c>
      <c r="AX82" s="769"/>
      <c r="AY82" s="769"/>
      <c r="AZ82" s="769"/>
      <c r="BA82" s="902"/>
    </row>
    <row r="83" spans="1:53" ht="11.4">
      <c r="A83" s="785">
        <v>1</v>
      </c>
      <c r="B83" s="902" t="s">
        <v>432</v>
      </c>
      <c r="C83" s="902"/>
      <c r="D83" s="902"/>
      <c r="E83" s="902"/>
      <c r="F83" s="902"/>
      <c r="G83" s="902"/>
      <c r="H83" s="902"/>
      <c r="I83" s="902"/>
      <c r="J83" s="902"/>
      <c r="K83" s="902"/>
      <c r="L83" s="928" t="s">
        <v>632</v>
      </c>
      <c r="M83" s="936" t="s">
        <v>633</v>
      </c>
      <c r="N83" s="930" t="s">
        <v>370</v>
      </c>
      <c r="O83" s="443">
        <v>69.7</v>
      </c>
      <c r="P83" s="443">
        <v>62.45</v>
      </c>
      <c r="Q83" s="443">
        <v>62.45</v>
      </c>
      <c r="R83" s="937">
        <v>0</v>
      </c>
      <c r="S83" s="443">
        <v>81.069999999999993</v>
      </c>
      <c r="T83" s="443">
        <v>86.68</v>
      </c>
      <c r="U83" s="443">
        <v>0</v>
      </c>
      <c r="V83" s="443">
        <v>0</v>
      </c>
      <c r="W83" s="443">
        <v>0</v>
      </c>
      <c r="X83" s="443">
        <v>0</v>
      </c>
      <c r="Y83" s="443">
        <v>0</v>
      </c>
      <c r="Z83" s="443">
        <v>0</v>
      </c>
      <c r="AA83" s="443">
        <v>0</v>
      </c>
      <c r="AB83" s="443">
        <v>0</v>
      </c>
      <c r="AC83" s="443">
        <v>0</v>
      </c>
      <c r="AD83" s="443">
        <v>81.78</v>
      </c>
      <c r="AE83" s="443">
        <v>0</v>
      </c>
      <c r="AF83" s="443">
        <v>0</v>
      </c>
      <c r="AG83" s="443">
        <v>0</v>
      </c>
      <c r="AH83" s="443">
        <v>0</v>
      </c>
      <c r="AI83" s="443">
        <v>0</v>
      </c>
      <c r="AJ83" s="443">
        <v>0</v>
      </c>
      <c r="AK83" s="443">
        <v>0</v>
      </c>
      <c r="AL83" s="443">
        <v>0</v>
      </c>
      <c r="AM83" s="443">
        <v>0</v>
      </c>
      <c r="AN83" s="937">
        <v>0.87578635746886402</v>
      </c>
      <c r="AO83" s="937">
        <v>-100</v>
      </c>
      <c r="AP83" s="937">
        <v>0</v>
      </c>
      <c r="AQ83" s="937">
        <v>0</v>
      </c>
      <c r="AR83" s="937">
        <v>0</v>
      </c>
      <c r="AS83" s="937">
        <v>0</v>
      </c>
      <c r="AT83" s="937">
        <v>0</v>
      </c>
      <c r="AU83" s="937">
        <v>0</v>
      </c>
      <c r="AV83" s="937">
        <v>0</v>
      </c>
      <c r="AW83" s="937">
        <v>0</v>
      </c>
      <c r="AX83" s="769"/>
      <c r="AY83" s="769"/>
      <c r="AZ83" s="769"/>
      <c r="BA83" s="902"/>
    </row>
    <row r="84" spans="1:53" ht="11.4">
      <c r="A84" s="785">
        <v>1</v>
      </c>
      <c r="B84" s="902" t="s">
        <v>433</v>
      </c>
      <c r="C84" s="902"/>
      <c r="D84" s="902"/>
      <c r="E84" s="902"/>
      <c r="F84" s="902"/>
      <c r="G84" s="902"/>
      <c r="H84" s="902"/>
      <c r="I84" s="902"/>
      <c r="J84" s="902"/>
      <c r="K84" s="902"/>
      <c r="L84" s="928" t="s">
        <v>634</v>
      </c>
      <c r="M84" s="936" t="s">
        <v>635</v>
      </c>
      <c r="N84" s="930" t="s">
        <v>370</v>
      </c>
      <c r="O84" s="443">
        <v>0</v>
      </c>
      <c r="P84" s="443">
        <v>0</v>
      </c>
      <c r="Q84" s="443">
        <v>0</v>
      </c>
      <c r="R84" s="937">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7">
        <v>0</v>
      </c>
      <c r="AO84" s="937">
        <v>0</v>
      </c>
      <c r="AP84" s="937">
        <v>0</v>
      </c>
      <c r="AQ84" s="937">
        <v>0</v>
      </c>
      <c r="AR84" s="937">
        <v>0</v>
      </c>
      <c r="AS84" s="937">
        <v>0</v>
      </c>
      <c r="AT84" s="937">
        <v>0</v>
      </c>
      <c r="AU84" s="937">
        <v>0</v>
      </c>
      <c r="AV84" s="937">
        <v>0</v>
      </c>
      <c r="AW84" s="937">
        <v>0</v>
      </c>
      <c r="AX84" s="769"/>
      <c r="AY84" s="769"/>
      <c r="AZ84" s="769"/>
      <c r="BA84" s="902"/>
    </row>
    <row r="85" spans="1:53" ht="11.4">
      <c r="A85" s="785">
        <v>1</v>
      </c>
      <c r="B85" s="902" t="s">
        <v>430</v>
      </c>
      <c r="C85" s="902"/>
      <c r="D85" s="902"/>
      <c r="E85" s="902"/>
      <c r="F85" s="902"/>
      <c r="G85" s="902"/>
      <c r="H85" s="902"/>
      <c r="I85" s="902"/>
      <c r="J85" s="902"/>
      <c r="K85" s="902"/>
      <c r="L85" s="928" t="s">
        <v>636</v>
      </c>
      <c r="M85" s="936" t="s">
        <v>637</v>
      </c>
      <c r="N85" s="930" t="s">
        <v>370</v>
      </c>
      <c r="O85" s="443">
        <v>0</v>
      </c>
      <c r="P85" s="443">
        <v>0</v>
      </c>
      <c r="Q85" s="443">
        <v>0</v>
      </c>
      <c r="R85" s="937">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37">
        <v>0</v>
      </c>
      <c r="AO85" s="937">
        <v>0</v>
      </c>
      <c r="AP85" s="937">
        <v>0</v>
      </c>
      <c r="AQ85" s="937">
        <v>0</v>
      </c>
      <c r="AR85" s="937">
        <v>0</v>
      </c>
      <c r="AS85" s="937">
        <v>0</v>
      </c>
      <c r="AT85" s="937">
        <v>0</v>
      </c>
      <c r="AU85" s="937">
        <v>0</v>
      </c>
      <c r="AV85" s="937">
        <v>0</v>
      </c>
      <c r="AW85" s="937">
        <v>0</v>
      </c>
      <c r="AX85" s="769"/>
      <c r="AY85" s="769"/>
      <c r="AZ85" s="769"/>
      <c r="BA85" s="902"/>
    </row>
    <row r="86" spans="1:53" ht="11.4">
      <c r="A86" s="785">
        <v>1</v>
      </c>
      <c r="B86" s="902" t="s">
        <v>1372</v>
      </c>
      <c r="C86" s="902"/>
      <c r="D86" s="902"/>
      <c r="E86" s="902"/>
      <c r="F86" s="902"/>
      <c r="G86" s="902"/>
      <c r="H86" s="902"/>
      <c r="I86" s="902"/>
      <c r="J86" s="902"/>
      <c r="K86" s="902"/>
      <c r="L86" s="928" t="s">
        <v>638</v>
      </c>
      <c r="M86" s="936" t="s">
        <v>639</v>
      </c>
      <c r="N86" s="930" t="s">
        <v>370</v>
      </c>
      <c r="O86" s="786">
        <v>0</v>
      </c>
      <c r="P86" s="786">
        <v>0</v>
      </c>
      <c r="Q86" s="786">
        <v>0</v>
      </c>
      <c r="R86" s="937">
        <v>0</v>
      </c>
      <c r="S86" s="786">
        <v>0</v>
      </c>
      <c r="T86" s="786">
        <v>0</v>
      </c>
      <c r="U86" s="786">
        <v>0</v>
      </c>
      <c r="V86" s="786">
        <v>0</v>
      </c>
      <c r="W86" s="786">
        <v>0</v>
      </c>
      <c r="X86" s="786">
        <v>0</v>
      </c>
      <c r="Y86" s="786">
        <v>0</v>
      </c>
      <c r="Z86" s="786">
        <v>0</v>
      </c>
      <c r="AA86" s="786">
        <v>0</v>
      </c>
      <c r="AB86" s="786">
        <v>0</v>
      </c>
      <c r="AC86" s="786">
        <v>0</v>
      </c>
      <c r="AD86" s="786">
        <v>0</v>
      </c>
      <c r="AE86" s="786">
        <v>0</v>
      </c>
      <c r="AF86" s="786">
        <v>0</v>
      </c>
      <c r="AG86" s="786">
        <v>0</v>
      </c>
      <c r="AH86" s="786">
        <v>0</v>
      </c>
      <c r="AI86" s="786">
        <v>0</v>
      </c>
      <c r="AJ86" s="786">
        <v>0</v>
      </c>
      <c r="AK86" s="786">
        <v>0</v>
      </c>
      <c r="AL86" s="786">
        <v>0</v>
      </c>
      <c r="AM86" s="786">
        <v>0</v>
      </c>
      <c r="AN86" s="937">
        <v>0</v>
      </c>
      <c r="AO86" s="937">
        <v>0</v>
      </c>
      <c r="AP86" s="937">
        <v>0</v>
      </c>
      <c r="AQ86" s="937">
        <v>0</v>
      </c>
      <c r="AR86" s="937">
        <v>0</v>
      </c>
      <c r="AS86" s="937">
        <v>0</v>
      </c>
      <c r="AT86" s="937">
        <v>0</v>
      </c>
      <c r="AU86" s="937">
        <v>0</v>
      </c>
      <c r="AV86" s="937">
        <v>0</v>
      </c>
      <c r="AW86" s="937">
        <v>0</v>
      </c>
      <c r="AX86" s="769"/>
      <c r="AY86" s="769"/>
      <c r="AZ86" s="769"/>
      <c r="BA86" s="902"/>
    </row>
    <row r="87" spans="1:53" ht="11.4">
      <c r="A87" s="785">
        <v>1</v>
      </c>
      <c r="B87" s="902" t="s">
        <v>1373</v>
      </c>
      <c r="C87" s="902"/>
      <c r="D87" s="902"/>
      <c r="E87" s="902"/>
      <c r="F87" s="902"/>
      <c r="G87" s="902"/>
      <c r="H87" s="902"/>
      <c r="I87" s="902"/>
      <c r="J87" s="902"/>
      <c r="K87" s="902"/>
      <c r="L87" s="928" t="s">
        <v>640</v>
      </c>
      <c r="M87" s="936" t="s">
        <v>641</v>
      </c>
      <c r="N87" s="930" t="s">
        <v>370</v>
      </c>
      <c r="O87" s="443">
        <v>68.89</v>
      </c>
      <c r="P87" s="443">
        <v>62.3</v>
      </c>
      <c r="Q87" s="443">
        <v>62.3</v>
      </c>
      <c r="R87" s="937">
        <v>0</v>
      </c>
      <c r="S87" s="443">
        <v>65.2</v>
      </c>
      <c r="T87" s="443">
        <v>67.73</v>
      </c>
      <c r="U87" s="443">
        <v>0</v>
      </c>
      <c r="V87" s="443">
        <v>0</v>
      </c>
      <c r="W87" s="443">
        <v>0</v>
      </c>
      <c r="X87" s="443">
        <v>0</v>
      </c>
      <c r="Y87" s="443">
        <v>0</v>
      </c>
      <c r="Z87" s="443">
        <v>0</v>
      </c>
      <c r="AA87" s="443">
        <v>0</v>
      </c>
      <c r="AB87" s="443">
        <v>0</v>
      </c>
      <c r="AC87" s="443">
        <v>0</v>
      </c>
      <c r="AD87" s="443">
        <v>65.7</v>
      </c>
      <c r="AE87" s="443">
        <v>0</v>
      </c>
      <c r="AF87" s="443">
        <v>0</v>
      </c>
      <c r="AG87" s="443">
        <v>0</v>
      </c>
      <c r="AH87" s="443">
        <v>0</v>
      </c>
      <c r="AI87" s="443">
        <v>0</v>
      </c>
      <c r="AJ87" s="443">
        <v>0</v>
      </c>
      <c r="AK87" s="443">
        <v>0</v>
      </c>
      <c r="AL87" s="443">
        <v>0</v>
      </c>
      <c r="AM87" s="443">
        <v>0</v>
      </c>
      <c r="AN87" s="937">
        <v>0.76687116564417179</v>
      </c>
      <c r="AO87" s="937">
        <v>-100</v>
      </c>
      <c r="AP87" s="937">
        <v>0</v>
      </c>
      <c r="AQ87" s="937">
        <v>0</v>
      </c>
      <c r="AR87" s="937">
        <v>0</v>
      </c>
      <c r="AS87" s="937">
        <v>0</v>
      </c>
      <c r="AT87" s="937">
        <v>0</v>
      </c>
      <c r="AU87" s="937">
        <v>0</v>
      </c>
      <c r="AV87" s="937">
        <v>0</v>
      </c>
      <c r="AW87" s="937">
        <v>0</v>
      </c>
      <c r="AX87" s="769"/>
      <c r="AY87" s="769"/>
      <c r="AZ87" s="769"/>
      <c r="BA87" s="902"/>
    </row>
    <row r="88" spans="1:53" ht="11.4">
      <c r="A88" s="785">
        <v>1</v>
      </c>
      <c r="B88" s="902" t="s">
        <v>434</v>
      </c>
      <c r="C88" s="902"/>
      <c r="D88" s="902"/>
      <c r="E88" s="902"/>
      <c r="F88" s="902"/>
      <c r="G88" s="902"/>
      <c r="H88" s="902"/>
      <c r="I88" s="902"/>
      <c r="J88" s="902"/>
      <c r="K88" s="902"/>
      <c r="L88" s="928" t="s">
        <v>642</v>
      </c>
      <c r="M88" s="936" t="s">
        <v>1163</v>
      </c>
      <c r="N88" s="930" t="s">
        <v>370</v>
      </c>
      <c r="O88" s="443">
        <v>125</v>
      </c>
      <c r="P88" s="443">
        <v>0</v>
      </c>
      <c r="Q88" s="443">
        <v>0</v>
      </c>
      <c r="R88" s="937">
        <v>0</v>
      </c>
      <c r="S88" s="443">
        <v>365</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37">
        <v>-100</v>
      </c>
      <c r="AO88" s="937">
        <v>0</v>
      </c>
      <c r="AP88" s="937">
        <v>0</v>
      </c>
      <c r="AQ88" s="937">
        <v>0</v>
      </c>
      <c r="AR88" s="937">
        <v>0</v>
      </c>
      <c r="AS88" s="937">
        <v>0</v>
      </c>
      <c r="AT88" s="937">
        <v>0</v>
      </c>
      <c r="AU88" s="937">
        <v>0</v>
      </c>
      <c r="AV88" s="937">
        <v>0</v>
      </c>
      <c r="AW88" s="937">
        <v>0</v>
      </c>
      <c r="AX88" s="769"/>
      <c r="AY88" s="769"/>
      <c r="AZ88" s="769"/>
      <c r="BA88" s="902"/>
    </row>
    <row r="89" spans="1:53" ht="68.400000000000006">
      <c r="A89" s="785">
        <v>1</v>
      </c>
      <c r="B89" s="902" t="s">
        <v>1396</v>
      </c>
      <c r="C89" s="902"/>
      <c r="D89" s="902"/>
      <c r="E89" s="902"/>
      <c r="F89" s="902"/>
      <c r="G89" s="902"/>
      <c r="H89" s="902"/>
      <c r="I89" s="902"/>
      <c r="J89" s="902"/>
      <c r="K89" s="902"/>
      <c r="L89" s="928" t="s">
        <v>169</v>
      </c>
      <c r="M89" s="929" t="s">
        <v>485</v>
      </c>
      <c r="N89" s="930" t="s">
        <v>370</v>
      </c>
      <c r="O89" s="948"/>
      <c r="P89" s="948"/>
      <c r="Q89" s="948"/>
      <c r="R89" s="937">
        <v>0</v>
      </c>
      <c r="S89" s="948"/>
      <c r="T89" s="948"/>
      <c r="U89" s="948"/>
      <c r="V89" s="948"/>
      <c r="W89" s="948"/>
      <c r="X89" s="948"/>
      <c r="Y89" s="948"/>
      <c r="Z89" s="948"/>
      <c r="AA89" s="948"/>
      <c r="AB89" s="948"/>
      <c r="AC89" s="948"/>
      <c r="AD89" s="948"/>
      <c r="AE89" s="948"/>
      <c r="AF89" s="948"/>
      <c r="AG89" s="948"/>
      <c r="AH89" s="948"/>
      <c r="AI89" s="948"/>
      <c r="AJ89" s="948"/>
      <c r="AK89" s="948"/>
      <c r="AL89" s="948"/>
      <c r="AM89" s="948"/>
      <c r="AN89" s="937">
        <v>0</v>
      </c>
      <c r="AO89" s="937">
        <v>0</v>
      </c>
      <c r="AP89" s="937">
        <v>0</v>
      </c>
      <c r="AQ89" s="937">
        <v>0</v>
      </c>
      <c r="AR89" s="937">
        <v>0</v>
      </c>
      <c r="AS89" s="937">
        <v>0</v>
      </c>
      <c r="AT89" s="937">
        <v>0</v>
      </c>
      <c r="AU89" s="937">
        <v>0</v>
      </c>
      <c r="AV89" s="937">
        <v>0</v>
      </c>
      <c r="AW89" s="937">
        <v>0</v>
      </c>
      <c r="AX89" s="769"/>
      <c r="AY89" s="769"/>
      <c r="AZ89" s="769"/>
      <c r="BA89" s="902"/>
    </row>
    <row r="90" spans="1:53" ht="11.4">
      <c r="A90" s="785">
        <v>1</v>
      </c>
      <c r="B90" s="902" t="s">
        <v>643</v>
      </c>
      <c r="C90" s="902"/>
      <c r="D90" s="902"/>
      <c r="E90" s="902"/>
      <c r="F90" s="902"/>
      <c r="G90" s="902"/>
      <c r="H90" s="902"/>
      <c r="I90" s="902"/>
      <c r="J90" s="902"/>
      <c r="K90" s="902"/>
      <c r="L90" s="928" t="s">
        <v>385</v>
      </c>
      <c r="M90" s="929" t="s">
        <v>643</v>
      </c>
      <c r="N90" s="930" t="s">
        <v>370</v>
      </c>
      <c r="O90" s="443">
        <v>222.24</v>
      </c>
      <c r="P90" s="443">
        <v>0</v>
      </c>
      <c r="Q90" s="443">
        <v>0</v>
      </c>
      <c r="R90" s="937">
        <v>0</v>
      </c>
      <c r="S90" s="443">
        <v>214.1</v>
      </c>
      <c r="T90" s="443">
        <v>214.1</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37">
        <v>-100</v>
      </c>
      <c r="AO90" s="937">
        <v>0</v>
      </c>
      <c r="AP90" s="937">
        <v>0</v>
      </c>
      <c r="AQ90" s="937">
        <v>0</v>
      </c>
      <c r="AR90" s="937">
        <v>0</v>
      </c>
      <c r="AS90" s="937">
        <v>0</v>
      </c>
      <c r="AT90" s="937">
        <v>0</v>
      </c>
      <c r="AU90" s="937">
        <v>0</v>
      </c>
      <c r="AV90" s="937">
        <v>0</v>
      </c>
      <c r="AW90" s="937">
        <v>0</v>
      </c>
      <c r="AX90" s="769"/>
      <c r="AY90" s="769"/>
      <c r="AZ90" s="769"/>
      <c r="BA90" s="902"/>
    </row>
    <row r="91" spans="1:53" ht="11.4">
      <c r="A91" s="785">
        <v>1</v>
      </c>
      <c r="B91" s="902"/>
      <c r="C91" s="902"/>
      <c r="D91" s="902"/>
      <c r="E91" s="902"/>
      <c r="F91" s="902"/>
      <c r="G91" s="902"/>
      <c r="H91" s="902"/>
      <c r="I91" s="902"/>
      <c r="J91" s="902"/>
      <c r="K91" s="902"/>
      <c r="L91" s="928" t="s">
        <v>511</v>
      </c>
      <c r="M91" s="929" t="s">
        <v>644</v>
      </c>
      <c r="N91" s="930" t="s">
        <v>370</v>
      </c>
      <c r="O91" s="786"/>
      <c r="P91" s="786"/>
      <c r="Q91" s="786"/>
      <c r="R91" s="937">
        <v>0</v>
      </c>
      <c r="S91" s="786"/>
      <c r="T91" s="786"/>
      <c r="U91" s="786"/>
      <c r="V91" s="786"/>
      <c r="W91" s="786"/>
      <c r="X91" s="786"/>
      <c r="Y91" s="786"/>
      <c r="Z91" s="786"/>
      <c r="AA91" s="786"/>
      <c r="AB91" s="786"/>
      <c r="AC91" s="786"/>
      <c r="AD91" s="786"/>
      <c r="AE91" s="786"/>
      <c r="AF91" s="786"/>
      <c r="AG91" s="786"/>
      <c r="AH91" s="786"/>
      <c r="AI91" s="786"/>
      <c r="AJ91" s="786"/>
      <c r="AK91" s="786"/>
      <c r="AL91" s="786"/>
      <c r="AM91" s="786"/>
      <c r="AN91" s="937">
        <v>0</v>
      </c>
      <c r="AO91" s="937">
        <v>0</v>
      </c>
      <c r="AP91" s="937">
        <v>0</v>
      </c>
      <c r="AQ91" s="937">
        <v>0</v>
      </c>
      <c r="AR91" s="937">
        <v>0</v>
      </c>
      <c r="AS91" s="937">
        <v>0</v>
      </c>
      <c r="AT91" s="937">
        <v>0</v>
      </c>
      <c r="AU91" s="937">
        <v>0</v>
      </c>
      <c r="AV91" s="937">
        <v>0</v>
      </c>
      <c r="AW91" s="937">
        <v>0</v>
      </c>
      <c r="AX91" s="769"/>
      <c r="AY91" s="769"/>
      <c r="AZ91" s="769"/>
      <c r="BA91" s="902"/>
    </row>
    <row r="92" spans="1:53" ht="11.4">
      <c r="A92" s="785">
        <v>1</v>
      </c>
      <c r="B92" s="902" t="s">
        <v>646</v>
      </c>
      <c r="C92" s="902"/>
      <c r="D92" s="902"/>
      <c r="E92" s="902"/>
      <c r="F92" s="902"/>
      <c r="G92" s="902"/>
      <c r="H92" s="902"/>
      <c r="I92" s="902"/>
      <c r="J92" s="902"/>
      <c r="K92" s="902"/>
      <c r="L92" s="928" t="s">
        <v>645</v>
      </c>
      <c r="M92" s="936" t="s">
        <v>646</v>
      </c>
      <c r="N92" s="930" t="s">
        <v>370</v>
      </c>
      <c r="O92" s="786"/>
      <c r="P92" s="786"/>
      <c r="Q92" s="786"/>
      <c r="R92" s="937">
        <v>0</v>
      </c>
      <c r="S92" s="786"/>
      <c r="T92" s="786"/>
      <c r="U92" s="786"/>
      <c r="V92" s="786"/>
      <c r="W92" s="786"/>
      <c r="X92" s="786"/>
      <c r="Y92" s="786"/>
      <c r="Z92" s="786"/>
      <c r="AA92" s="786"/>
      <c r="AB92" s="786"/>
      <c r="AC92" s="786"/>
      <c r="AD92" s="786"/>
      <c r="AE92" s="786"/>
      <c r="AF92" s="786"/>
      <c r="AG92" s="786"/>
      <c r="AH92" s="786"/>
      <c r="AI92" s="786"/>
      <c r="AJ92" s="786"/>
      <c r="AK92" s="786"/>
      <c r="AL92" s="786"/>
      <c r="AM92" s="786"/>
      <c r="AN92" s="937">
        <v>0</v>
      </c>
      <c r="AO92" s="937">
        <v>0</v>
      </c>
      <c r="AP92" s="937">
        <v>0</v>
      </c>
      <c r="AQ92" s="937">
        <v>0</v>
      </c>
      <c r="AR92" s="937">
        <v>0</v>
      </c>
      <c r="AS92" s="937">
        <v>0</v>
      </c>
      <c r="AT92" s="937">
        <v>0</v>
      </c>
      <c r="AU92" s="937">
        <v>0</v>
      </c>
      <c r="AV92" s="937">
        <v>0</v>
      </c>
      <c r="AW92" s="937">
        <v>0</v>
      </c>
      <c r="AX92" s="769"/>
      <c r="AY92" s="769"/>
      <c r="AZ92" s="769"/>
      <c r="BA92" s="902"/>
    </row>
    <row r="93" spans="1:53" ht="11.4">
      <c r="A93" s="785">
        <v>1</v>
      </c>
      <c r="B93" s="902" t="s">
        <v>647</v>
      </c>
      <c r="C93" s="902"/>
      <c r="D93" s="902"/>
      <c r="E93" s="902"/>
      <c r="F93" s="902"/>
      <c r="G93" s="902"/>
      <c r="H93" s="902"/>
      <c r="I93" s="902"/>
      <c r="J93" s="902"/>
      <c r="K93" s="902"/>
      <c r="L93" s="928" t="s">
        <v>513</v>
      </c>
      <c r="M93" s="929" t="s">
        <v>647</v>
      </c>
      <c r="N93" s="930" t="s">
        <v>370</v>
      </c>
      <c r="O93" s="786"/>
      <c r="P93" s="786"/>
      <c r="Q93" s="786"/>
      <c r="R93" s="937">
        <v>0</v>
      </c>
      <c r="S93" s="786"/>
      <c r="T93" s="786">
        <v>0</v>
      </c>
      <c r="U93" s="786">
        <v>0</v>
      </c>
      <c r="V93" s="786">
        <v>0</v>
      </c>
      <c r="W93" s="786">
        <v>0</v>
      </c>
      <c r="X93" s="786">
        <v>0</v>
      </c>
      <c r="Y93" s="786">
        <v>0</v>
      </c>
      <c r="Z93" s="786">
        <v>0</v>
      </c>
      <c r="AA93" s="786">
        <v>0</v>
      </c>
      <c r="AB93" s="786">
        <v>0</v>
      </c>
      <c r="AC93" s="786">
        <v>0</v>
      </c>
      <c r="AD93" s="786">
        <v>0</v>
      </c>
      <c r="AE93" s="786">
        <v>0</v>
      </c>
      <c r="AF93" s="786">
        <v>0</v>
      </c>
      <c r="AG93" s="786">
        <v>0</v>
      </c>
      <c r="AH93" s="786">
        <v>0</v>
      </c>
      <c r="AI93" s="786">
        <v>0</v>
      </c>
      <c r="AJ93" s="786">
        <v>0</v>
      </c>
      <c r="AK93" s="786">
        <v>0</v>
      </c>
      <c r="AL93" s="786">
        <v>0</v>
      </c>
      <c r="AM93" s="786">
        <v>0</v>
      </c>
      <c r="AN93" s="937">
        <v>0</v>
      </c>
      <c r="AO93" s="937">
        <v>0</v>
      </c>
      <c r="AP93" s="937">
        <v>0</v>
      </c>
      <c r="AQ93" s="937">
        <v>0</v>
      </c>
      <c r="AR93" s="937">
        <v>0</v>
      </c>
      <c r="AS93" s="937">
        <v>0</v>
      </c>
      <c r="AT93" s="937">
        <v>0</v>
      </c>
      <c r="AU93" s="937">
        <v>0</v>
      </c>
      <c r="AV93" s="937">
        <v>0</v>
      </c>
      <c r="AW93" s="937">
        <v>0</v>
      </c>
      <c r="AX93" s="769"/>
      <c r="AY93" s="769"/>
      <c r="AZ93" s="769"/>
      <c r="BA93" s="902"/>
    </row>
    <row r="94" spans="1:53" ht="11.4">
      <c r="A94" s="785">
        <v>1</v>
      </c>
      <c r="B94" s="902" t="s">
        <v>648</v>
      </c>
      <c r="C94" s="902"/>
      <c r="D94" s="902"/>
      <c r="E94" s="902"/>
      <c r="F94" s="902"/>
      <c r="G94" s="902"/>
      <c r="H94" s="902"/>
      <c r="I94" s="902"/>
      <c r="J94" s="902"/>
      <c r="K94" s="902"/>
      <c r="L94" s="928" t="s">
        <v>516</v>
      </c>
      <c r="M94" s="929" t="s">
        <v>648</v>
      </c>
      <c r="N94" s="930" t="s">
        <v>370</v>
      </c>
      <c r="O94" s="786"/>
      <c r="P94" s="786"/>
      <c r="Q94" s="786"/>
      <c r="R94" s="937">
        <v>0</v>
      </c>
      <c r="S94" s="786"/>
      <c r="T94" s="786"/>
      <c r="U94" s="786"/>
      <c r="V94" s="786"/>
      <c r="W94" s="786"/>
      <c r="X94" s="786"/>
      <c r="Y94" s="786"/>
      <c r="Z94" s="786"/>
      <c r="AA94" s="786"/>
      <c r="AB94" s="786"/>
      <c r="AC94" s="786"/>
      <c r="AD94" s="786"/>
      <c r="AE94" s="786"/>
      <c r="AF94" s="786"/>
      <c r="AG94" s="786"/>
      <c r="AH94" s="786"/>
      <c r="AI94" s="786"/>
      <c r="AJ94" s="786"/>
      <c r="AK94" s="786"/>
      <c r="AL94" s="786"/>
      <c r="AM94" s="786"/>
      <c r="AN94" s="937">
        <v>0</v>
      </c>
      <c r="AO94" s="937">
        <v>0</v>
      </c>
      <c r="AP94" s="937">
        <v>0</v>
      </c>
      <c r="AQ94" s="937">
        <v>0</v>
      </c>
      <c r="AR94" s="937">
        <v>0</v>
      </c>
      <c r="AS94" s="937">
        <v>0</v>
      </c>
      <c r="AT94" s="937">
        <v>0</v>
      </c>
      <c r="AU94" s="937">
        <v>0</v>
      </c>
      <c r="AV94" s="937">
        <v>0</v>
      </c>
      <c r="AW94" s="937">
        <v>0</v>
      </c>
      <c r="AX94" s="769"/>
      <c r="AY94" s="769"/>
      <c r="AZ94" s="769"/>
      <c r="BA94" s="902"/>
    </row>
    <row r="95" spans="1:53" ht="11.4">
      <c r="A95" s="785">
        <v>1</v>
      </c>
      <c r="B95" s="902" t="s">
        <v>649</v>
      </c>
      <c r="C95" s="902"/>
      <c r="D95" s="902"/>
      <c r="E95" s="902"/>
      <c r="F95" s="902"/>
      <c r="G95" s="902"/>
      <c r="H95" s="902"/>
      <c r="I95" s="902"/>
      <c r="J95" s="902"/>
      <c r="K95" s="902"/>
      <c r="L95" s="928" t="s">
        <v>519</v>
      </c>
      <c r="M95" s="929" t="s">
        <v>649</v>
      </c>
      <c r="N95" s="930" t="s">
        <v>370</v>
      </c>
      <c r="O95" s="786"/>
      <c r="P95" s="786"/>
      <c r="Q95" s="786"/>
      <c r="R95" s="937">
        <v>0</v>
      </c>
      <c r="S95" s="786"/>
      <c r="T95" s="786"/>
      <c r="U95" s="786"/>
      <c r="V95" s="786"/>
      <c r="W95" s="786"/>
      <c r="X95" s="786"/>
      <c r="Y95" s="786"/>
      <c r="Z95" s="786"/>
      <c r="AA95" s="786"/>
      <c r="AB95" s="786"/>
      <c r="AC95" s="786"/>
      <c r="AD95" s="786"/>
      <c r="AE95" s="786"/>
      <c r="AF95" s="786"/>
      <c r="AG95" s="786"/>
      <c r="AH95" s="786"/>
      <c r="AI95" s="786"/>
      <c r="AJ95" s="786"/>
      <c r="AK95" s="786"/>
      <c r="AL95" s="786"/>
      <c r="AM95" s="786"/>
      <c r="AN95" s="937">
        <v>0</v>
      </c>
      <c r="AO95" s="937">
        <v>0</v>
      </c>
      <c r="AP95" s="937">
        <v>0</v>
      </c>
      <c r="AQ95" s="937">
        <v>0</v>
      </c>
      <c r="AR95" s="937">
        <v>0</v>
      </c>
      <c r="AS95" s="937">
        <v>0</v>
      </c>
      <c r="AT95" s="937">
        <v>0</v>
      </c>
      <c r="AU95" s="937">
        <v>0</v>
      </c>
      <c r="AV95" s="937">
        <v>0</v>
      </c>
      <c r="AW95" s="937">
        <v>0</v>
      </c>
      <c r="AX95" s="769"/>
      <c r="AY95" s="769"/>
      <c r="AZ95" s="769"/>
      <c r="BA95" s="902"/>
    </row>
    <row r="96" spans="1:53" ht="11.4">
      <c r="A96" s="785">
        <v>1</v>
      </c>
      <c r="B96" s="902" t="s">
        <v>651</v>
      </c>
      <c r="C96" s="902"/>
      <c r="D96" s="902"/>
      <c r="E96" s="902"/>
      <c r="F96" s="902"/>
      <c r="G96" s="902"/>
      <c r="H96" s="902"/>
      <c r="I96" s="902"/>
      <c r="J96" s="902"/>
      <c r="K96" s="902"/>
      <c r="L96" s="928" t="s">
        <v>650</v>
      </c>
      <c r="M96" s="929" t="s">
        <v>651</v>
      </c>
      <c r="N96" s="930" t="s">
        <v>370</v>
      </c>
      <c r="O96" s="937">
        <v>0</v>
      </c>
      <c r="P96" s="937">
        <v>0</v>
      </c>
      <c r="Q96" s="937">
        <v>0</v>
      </c>
      <c r="R96" s="937">
        <v>0</v>
      </c>
      <c r="S96" s="937">
        <v>0</v>
      </c>
      <c r="T96" s="937">
        <v>0</v>
      </c>
      <c r="U96" s="937">
        <v>0</v>
      </c>
      <c r="V96" s="937">
        <v>0</v>
      </c>
      <c r="W96" s="937">
        <v>0</v>
      </c>
      <c r="X96" s="937">
        <v>0</v>
      </c>
      <c r="Y96" s="937">
        <v>0</v>
      </c>
      <c r="Z96" s="937">
        <v>0</v>
      </c>
      <c r="AA96" s="937">
        <v>0</v>
      </c>
      <c r="AB96" s="937">
        <v>0</v>
      </c>
      <c r="AC96" s="937">
        <v>0</v>
      </c>
      <c r="AD96" s="937">
        <v>0</v>
      </c>
      <c r="AE96" s="937">
        <v>0</v>
      </c>
      <c r="AF96" s="937">
        <v>0</v>
      </c>
      <c r="AG96" s="937">
        <v>0</v>
      </c>
      <c r="AH96" s="937">
        <v>0</v>
      </c>
      <c r="AI96" s="937">
        <v>0</v>
      </c>
      <c r="AJ96" s="937">
        <v>0</v>
      </c>
      <c r="AK96" s="937">
        <v>0</v>
      </c>
      <c r="AL96" s="937">
        <v>0</v>
      </c>
      <c r="AM96" s="937">
        <v>0</v>
      </c>
      <c r="AN96" s="937">
        <v>0</v>
      </c>
      <c r="AO96" s="937">
        <v>0</v>
      </c>
      <c r="AP96" s="937">
        <v>0</v>
      </c>
      <c r="AQ96" s="937">
        <v>0</v>
      </c>
      <c r="AR96" s="937">
        <v>0</v>
      </c>
      <c r="AS96" s="937">
        <v>0</v>
      </c>
      <c r="AT96" s="937">
        <v>0</v>
      </c>
      <c r="AU96" s="937">
        <v>0</v>
      </c>
      <c r="AV96" s="937">
        <v>0</v>
      </c>
      <c r="AW96" s="937">
        <v>0</v>
      </c>
      <c r="AX96" s="769"/>
      <c r="AY96" s="769"/>
      <c r="AZ96" s="769"/>
      <c r="BA96" s="902"/>
    </row>
    <row r="97" spans="1:53" ht="11.4">
      <c r="A97" s="785">
        <v>1</v>
      </c>
      <c r="B97" s="902"/>
      <c r="C97" s="902"/>
      <c r="D97" s="902"/>
      <c r="E97" s="902"/>
      <c r="F97" s="902"/>
      <c r="G97" s="902"/>
      <c r="H97" s="902"/>
      <c r="I97" s="902"/>
      <c r="J97" s="902"/>
      <c r="K97" s="902"/>
      <c r="L97" s="928" t="s">
        <v>652</v>
      </c>
      <c r="M97" s="936" t="s">
        <v>653</v>
      </c>
      <c r="N97" s="930" t="s">
        <v>370</v>
      </c>
      <c r="O97" s="786"/>
      <c r="P97" s="786"/>
      <c r="Q97" s="786"/>
      <c r="R97" s="937">
        <v>0</v>
      </c>
      <c r="S97" s="786"/>
      <c r="T97" s="786"/>
      <c r="U97" s="786"/>
      <c r="V97" s="786"/>
      <c r="W97" s="786"/>
      <c r="X97" s="786"/>
      <c r="Y97" s="786"/>
      <c r="Z97" s="786"/>
      <c r="AA97" s="786"/>
      <c r="AB97" s="786"/>
      <c r="AC97" s="786"/>
      <c r="AD97" s="786"/>
      <c r="AE97" s="786"/>
      <c r="AF97" s="786"/>
      <c r="AG97" s="786"/>
      <c r="AH97" s="786"/>
      <c r="AI97" s="786"/>
      <c r="AJ97" s="786"/>
      <c r="AK97" s="786"/>
      <c r="AL97" s="786"/>
      <c r="AM97" s="786"/>
      <c r="AN97" s="937">
        <v>0</v>
      </c>
      <c r="AO97" s="937">
        <v>0</v>
      </c>
      <c r="AP97" s="937">
        <v>0</v>
      </c>
      <c r="AQ97" s="937">
        <v>0</v>
      </c>
      <c r="AR97" s="937">
        <v>0</v>
      </c>
      <c r="AS97" s="937">
        <v>0</v>
      </c>
      <c r="AT97" s="937">
        <v>0</v>
      </c>
      <c r="AU97" s="937">
        <v>0</v>
      </c>
      <c r="AV97" s="937">
        <v>0</v>
      </c>
      <c r="AW97" s="937">
        <v>0</v>
      </c>
      <c r="AX97" s="769"/>
      <c r="AY97" s="769"/>
      <c r="AZ97" s="769"/>
      <c r="BA97" s="902"/>
    </row>
    <row r="98" spans="1:53" ht="11.4">
      <c r="A98" s="785">
        <v>1</v>
      </c>
      <c r="B98" s="902"/>
      <c r="C98" s="902"/>
      <c r="D98" s="902"/>
      <c r="E98" s="902"/>
      <c r="F98" s="902"/>
      <c r="G98" s="902"/>
      <c r="H98" s="902"/>
      <c r="I98" s="902"/>
      <c r="J98" s="902"/>
      <c r="K98" s="902"/>
      <c r="L98" s="928" t="s">
        <v>654</v>
      </c>
      <c r="M98" s="936" t="s">
        <v>655</v>
      </c>
      <c r="N98" s="930" t="s">
        <v>370</v>
      </c>
      <c r="O98" s="786"/>
      <c r="P98" s="786"/>
      <c r="Q98" s="786"/>
      <c r="R98" s="937">
        <v>0</v>
      </c>
      <c r="S98" s="786"/>
      <c r="T98" s="786"/>
      <c r="U98" s="786"/>
      <c r="V98" s="786"/>
      <c r="W98" s="786"/>
      <c r="X98" s="786"/>
      <c r="Y98" s="786"/>
      <c r="Z98" s="786"/>
      <c r="AA98" s="786"/>
      <c r="AB98" s="786"/>
      <c r="AC98" s="786"/>
      <c r="AD98" s="786"/>
      <c r="AE98" s="786"/>
      <c r="AF98" s="786"/>
      <c r="AG98" s="786"/>
      <c r="AH98" s="786"/>
      <c r="AI98" s="786"/>
      <c r="AJ98" s="786"/>
      <c r="AK98" s="786"/>
      <c r="AL98" s="786"/>
      <c r="AM98" s="786"/>
      <c r="AN98" s="937">
        <v>0</v>
      </c>
      <c r="AO98" s="937">
        <v>0</v>
      </c>
      <c r="AP98" s="937">
        <v>0</v>
      </c>
      <c r="AQ98" s="937">
        <v>0</v>
      </c>
      <c r="AR98" s="937">
        <v>0</v>
      </c>
      <c r="AS98" s="937">
        <v>0</v>
      </c>
      <c r="AT98" s="937">
        <v>0</v>
      </c>
      <c r="AU98" s="937">
        <v>0</v>
      </c>
      <c r="AV98" s="937">
        <v>0</v>
      </c>
      <c r="AW98" s="937">
        <v>0</v>
      </c>
      <c r="AX98" s="769"/>
      <c r="AY98" s="769"/>
      <c r="AZ98" s="769"/>
      <c r="BA98" s="902"/>
    </row>
    <row r="99" spans="1:53" ht="34.200000000000003">
      <c r="A99" s="785">
        <v>1</v>
      </c>
      <c r="B99" s="902" t="s">
        <v>1397</v>
      </c>
      <c r="C99" s="902"/>
      <c r="D99" s="902"/>
      <c r="E99" s="902"/>
      <c r="F99" s="902"/>
      <c r="G99" s="902"/>
      <c r="H99" s="902"/>
      <c r="I99" s="902"/>
      <c r="J99" s="902"/>
      <c r="K99" s="902"/>
      <c r="L99" s="928" t="s">
        <v>656</v>
      </c>
      <c r="M99" s="929" t="s">
        <v>657</v>
      </c>
      <c r="N99" s="930" t="s">
        <v>370</v>
      </c>
      <c r="O99" s="786"/>
      <c r="P99" s="786"/>
      <c r="Q99" s="786"/>
      <c r="R99" s="937">
        <v>0</v>
      </c>
      <c r="S99" s="786"/>
      <c r="T99" s="786"/>
      <c r="U99" s="786"/>
      <c r="V99" s="786"/>
      <c r="W99" s="786"/>
      <c r="X99" s="786"/>
      <c r="Y99" s="786"/>
      <c r="Z99" s="786"/>
      <c r="AA99" s="786"/>
      <c r="AB99" s="786"/>
      <c r="AC99" s="786"/>
      <c r="AD99" s="786"/>
      <c r="AE99" s="786"/>
      <c r="AF99" s="786"/>
      <c r="AG99" s="786"/>
      <c r="AH99" s="786"/>
      <c r="AI99" s="786"/>
      <c r="AJ99" s="786"/>
      <c r="AK99" s="786"/>
      <c r="AL99" s="786"/>
      <c r="AM99" s="786"/>
      <c r="AN99" s="937">
        <v>0</v>
      </c>
      <c r="AO99" s="937">
        <v>0</v>
      </c>
      <c r="AP99" s="937">
        <v>0</v>
      </c>
      <c r="AQ99" s="937">
        <v>0</v>
      </c>
      <c r="AR99" s="937">
        <v>0</v>
      </c>
      <c r="AS99" s="937">
        <v>0</v>
      </c>
      <c r="AT99" s="937">
        <v>0</v>
      </c>
      <c r="AU99" s="937">
        <v>0</v>
      </c>
      <c r="AV99" s="937">
        <v>0</v>
      </c>
      <c r="AW99" s="937">
        <v>0</v>
      </c>
      <c r="AX99" s="769"/>
      <c r="AY99" s="769"/>
      <c r="AZ99" s="769"/>
      <c r="BA99" s="902"/>
    </row>
    <row r="100" spans="1:53" s="116" customFormat="1" ht="11.4">
      <c r="A100" s="785">
        <v>1</v>
      </c>
      <c r="B100" s="902" t="s">
        <v>1105</v>
      </c>
      <c r="C100" s="943"/>
      <c r="D100" s="943"/>
      <c r="E100" s="943"/>
      <c r="F100" s="943"/>
      <c r="G100" s="943"/>
      <c r="H100" s="943"/>
      <c r="I100" s="943"/>
      <c r="J100" s="943"/>
      <c r="K100" s="943"/>
      <c r="L100" s="944" t="s">
        <v>103</v>
      </c>
      <c r="M100" s="923" t="s">
        <v>658</v>
      </c>
      <c r="N100" s="946" t="s">
        <v>370</v>
      </c>
      <c r="O100" s="537">
        <v>2673.07</v>
      </c>
      <c r="P100" s="537">
        <v>1963.02</v>
      </c>
      <c r="Q100" s="537">
        <v>2603.7600000000002</v>
      </c>
      <c r="R100" s="926">
        <v>640.74000000000024</v>
      </c>
      <c r="S100" s="537">
        <v>2709.89</v>
      </c>
      <c r="T100" s="537">
        <v>2772</v>
      </c>
      <c r="U100" s="537">
        <v>0</v>
      </c>
      <c r="V100" s="537">
        <v>0</v>
      </c>
      <c r="W100" s="537">
        <v>0</v>
      </c>
      <c r="X100" s="537">
        <v>0</v>
      </c>
      <c r="Y100" s="537">
        <v>0</v>
      </c>
      <c r="Z100" s="537">
        <v>0</v>
      </c>
      <c r="AA100" s="537">
        <v>0</v>
      </c>
      <c r="AB100" s="537">
        <v>0</v>
      </c>
      <c r="AC100" s="537">
        <v>0</v>
      </c>
      <c r="AD100" s="537">
        <v>2756.65</v>
      </c>
      <c r="AE100" s="537">
        <v>0</v>
      </c>
      <c r="AF100" s="537">
        <v>0</v>
      </c>
      <c r="AG100" s="537">
        <v>0</v>
      </c>
      <c r="AH100" s="537">
        <v>0</v>
      </c>
      <c r="AI100" s="537">
        <v>0</v>
      </c>
      <c r="AJ100" s="537">
        <v>0</v>
      </c>
      <c r="AK100" s="537">
        <v>0</v>
      </c>
      <c r="AL100" s="537">
        <v>0</v>
      </c>
      <c r="AM100" s="537">
        <v>0</v>
      </c>
      <c r="AN100" s="926">
        <v>1.7255312946282033</v>
      </c>
      <c r="AO100" s="926">
        <v>-100</v>
      </c>
      <c r="AP100" s="926">
        <v>0</v>
      </c>
      <c r="AQ100" s="926">
        <v>0</v>
      </c>
      <c r="AR100" s="926">
        <v>0</v>
      </c>
      <c r="AS100" s="926">
        <v>0</v>
      </c>
      <c r="AT100" s="926">
        <v>0</v>
      </c>
      <c r="AU100" s="926">
        <v>0</v>
      </c>
      <c r="AV100" s="926">
        <v>0</v>
      </c>
      <c r="AW100" s="926">
        <v>0</v>
      </c>
      <c r="AX100" s="769"/>
      <c r="AY100" s="769"/>
      <c r="AZ100" s="769"/>
      <c r="BA100" s="943"/>
    </row>
    <row r="101" spans="1:53" s="116" customFormat="1" ht="34.200000000000003">
      <c r="A101" s="785">
        <v>1</v>
      </c>
      <c r="B101" s="902" t="s">
        <v>1106</v>
      </c>
      <c r="C101" s="943"/>
      <c r="D101" s="943"/>
      <c r="E101" s="943"/>
      <c r="F101" s="943"/>
      <c r="G101" s="943"/>
      <c r="H101" s="943"/>
      <c r="I101" s="943"/>
      <c r="J101" s="943"/>
      <c r="K101" s="943"/>
      <c r="L101" s="944" t="s">
        <v>104</v>
      </c>
      <c r="M101" s="923" t="s">
        <v>659</v>
      </c>
      <c r="N101" s="946" t="s">
        <v>370</v>
      </c>
      <c r="O101" s="537">
        <v>27.6</v>
      </c>
      <c r="P101" s="537">
        <v>4.83</v>
      </c>
      <c r="Q101" s="537">
        <v>1.31</v>
      </c>
      <c r="R101" s="926">
        <v>-3.52</v>
      </c>
      <c r="S101" s="537">
        <v>53.62</v>
      </c>
      <c r="T101" s="537">
        <v>549.04999999999995</v>
      </c>
      <c r="U101" s="537">
        <v>0</v>
      </c>
      <c r="V101" s="537">
        <v>0</v>
      </c>
      <c r="W101" s="537">
        <v>0</v>
      </c>
      <c r="X101" s="537">
        <v>0</v>
      </c>
      <c r="Y101" s="537">
        <v>0</v>
      </c>
      <c r="Z101" s="537">
        <v>0</v>
      </c>
      <c r="AA101" s="537">
        <v>0</v>
      </c>
      <c r="AB101" s="537">
        <v>0</v>
      </c>
      <c r="AC101" s="537">
        <v>0</v>
      </c>
      <c r="AD101" s="537">
        <v>108.65</v>
      </c>
      <c r="AE101" s="537">
        <v>0</v>
      </c>
      <c r="AF101" s="537">
        <v>0</v>
      </c>
      <c r="AG101" s="537">
        <v>0</v>
      </c>
      <c r="AH101" s="537">
        <v>0</v>
      </c>
      <c r="AI101" s="537">
        <v>0</v>
      </c>
      <c r="AJ101" s="537">
        <v>0</v>
      </c>
      <c r="AK101" s="537">
        <v>0</v>
      </c>
      <c r="AL101" s="537">
        <v>0</v>
      </c>
      <c r="AM101" s="537">
        <v>0</v>
      </c>
      <c r="AN101" s="926">
        <v>102.62961581499444</v>
      </c>
      <c r="AO101" s="926">
        <v>-100</v>
      </c>
      <c r="AP101" s="926">
        <v>0</v>
      </c>
      <c r="AQ101" s="926">
        <v>0</v>
      </c>
      <c r="AR101" s="926">
        <v>0</v>
      </c>
      <c r="AS101" s="926">
        <v>0</v>
      </c>
      <c r="AT101" s="926">
        <v>0</v>
      </c>
      <c r="AU101" s="926">
        <v>0</v>
      </c>
      <c r="AV101" s="926">
        <v>0</v>
      </c>
      <c r="AW101" s="926">
        <v>0</v>
      </c>
      <c r="AX101" s="769"/>
      <c r="AY101" s="769"/>
      <c r="AZ101" s="769"/>
      <c r="BA101" s="943"/>
    </row>
    <row r="102" spans="1:53" ht="11.4">
      <c r="A102" s="785">
        <v>1</v>
      </c>
      <c r="B102" s="902"/>
      <c r="C102" s="902"/>
      <c r="D102" s="902"/>
      <c r="E102" s="902"/>
      <c r="F102" s="902"/>
      <c r="G102" s="902"/>
      <c r="H102" s="902"/>
      <c r="I102" s="902"/>
      <c r="J102" s="902"/>
      <c r="K102" s="902"/>
      <c r="L102" s="928" t="s">
        <v>148</v>
      </c>
      <c r="M102" s="949" t="s">
        <v>1239</v>
      </c>
      <c r="N102" s="930" t="s">
        <v>370</v>
      </c>
      <c r="O102" s="786">
        <v>0</v>
      </c>
      <c r="P102" s="786">
        <v>0</v>
      </c>
      <c r="Q102" s="786">
        <v>0</v>
      </c>
      <c r="R102" s="937">
        <v>0</v>
      </c>
      <c r="S102" s="786">
        <v>0</v>
      </c>
      <c r="T102" s="786">
        <v>0</v>
      </c>
      <c r="U102" s="786">
        <v>0</v>
      </c>
      <c r="V102" s="786">
        <v>0</v>
      </c>
      <c r="W102" s="786">
        <v>0</v>
      </c>
      <c r="X102" s="786">
        <v>0</v>
      </c>
      <c r="Y102" s="786">
        <v>0</v>
      </c>
      <c r="Z102" s="786">
        <v>0</v>
      </c>
      <c r="AA102" s="786">
        <v>0</v>
      </c>
      <c r="AB102" s="786">
        <v>0</v>
      </c>
      <c r="AC102" s="786">
        <v>0</v>
      </c>
      <c r="AD102" s="786">
        <v>0</v>
      </c>
      <c r="AE102" s="786">
        <v>0</v>
      </c>
      <c r="AF102" s="786">
        <v>0</v>
      </c>
      <c r="AG102" s="786">
        <v>0</v>
      </c>
      <c r="AH102" s="786">
        <v>0</v>
      </c>
      <c r="AI102" s="786">
        <v>0</v>
      </c>
      <c r="AJ102" s="786">
        <v>0</v>
      </c>
      <c r="AK102" s="786">
        <v>0</v>
      </c>
      <c r="AL102" s="786">
        <v>0</v>
      </c>
      <c r="AM102" s="786">
        <v>0</v>
      </c>
      <c r="AN102" s="937">
        <v>0</v>
      </c>
      <c r="AO102" s="937">
        <v>0</v>
      </c>
      <c r="AP102" s="937">
        <v>0</v>
      </c>
      <c r="AQ102" s="937">
        <v>0</v>
      </c>
      <c r="AR102" s="937">
        <v>0</v>
      </c>
      <c r="AS102" s="937">
        <v>0</v>
      </c>
      <c r="AT102" s="937">
        <v>0</v>
      </c>
      <c r="AU102" s="937">
        <v>0</v>
      </c>
      <c r="AV102" s="937">
        <v>0</v>
      </c>
      <c r="AW102" s="937">
        <v>0</v>
      </c>
      <c r="AX102" s="769"/>
      <c r="AY102" s="769"/>
      <c r="AZ102" s="769"/>
      <c r="BA102" s="902"/>
    </row>
    <row r="103" spans="1:53" s="116" customFormat="1" ht="11.4">
      <c r="A103" s="785">
        <v>1</v>
      </c>
      <c r="B103" s="902" t="s">
        <v>660</v>
      </c>
      <c r="C103" s="943"/>
      <c r="D103" s="943"/>
      <c r="E103" s="943"/>
      <c r="F103" s="943"/>
      <c r="G103" s="943"/>
      <c r="H103" s="943"/>
      <c r="I103" s="943"/>
      <c r="J103" s="943"/>
      <c r="K103" s="943"/>
      <c r="L103" s="944" t="s">
        <v>120</v>
      </c>
      <c r="M103" s="950" t="s">
        <v>660</v>
      </c>
      <c r="N103" s="924" t="s">
        <v>370</v>
      </c>
      <c r="O103" s="926">
        <v>327.98</v>
      </c>
      <c r="P103" s="926">
        <v>328</v>
      </c>
      <c r="Q103" s="926">
        <v>314.58999999999997</v>
      </c>
      <c r="R103" s="537">
        <v>-13.410000000000025</v>
      </c>
      <c r="S103" s="926">
        <v>486.53</v>
      </c>
      <c r="T103" s="926">
        <v>500</v>
      </c>
      <c r="U103" s="926">
        <v>0</v>
      </c>
      <c r="V103" s="926">
        <v>0</v>
      </c>
      <c r="W103" s="926">
        <v>0</v>
      </c>
      <c r="X103" s="926">
        <v>0</v>
      </c>
      <c r="Y103" s="926">
        <v>0</v>
      </c>
      <c r="Z103" s="926">
        <v>0</v>
      </c>
      <c r="AA103" s="926">
        <v>0</v>
      </c>
      <c r="AB103" s="926">
        <v>0</v>
      </c>
      <c r="AC103" s="926">
        <v>0</v>
      </c>
      <c r="AD103" s="926">
        <v>463.23</v>
      </c>
      <c r="AE103" s="926">
        <v>0</v>
      </c>
      <c r="AF103" s="926">
        <v>0</v>
      </c>
      <c r="AG103" s="926">
        <v>0</v>
      </c>
      <c r="AH103" s="926">
        <v>0</v>
      </c>
      <c r="AI103" s="926">
        <v>0</v>
      </c>
      <c r="AJ103" s="926">
        <v>0</v>
      </c>
      <c r="AK103" s="926">
        <v>0</v>
      </c>
      <c r="AL103" s="926">
        <v>0</v>
      </c>
      <c r="AM103" s="926">
        <v>0</v>
      </c>
      <c r="AN103" s="926">
        <v>-4.7890160935605115</v>
      </c>
      <c r="AO103" s="926">
        <v>-100</v>
      </c>
      <c r="AP103" s="926">
        <v>0</v>
      </c>
      <c r="AQ103" s="926">
        <v>0</v>
      </c>
      <c r="AR103" s="926">
        <v>0</v>
      </c>
      <c r="AS103" s="926">
        <v>0</v>
      </c>
      <c r="AT103" s="926">
        <v>0</v>
      </c>
      <c r="AU103" s="926">
        <v>0</v>
      </c>
      <c r="AV103" s="926">
        <v>0</v>
      </c>
      <c r="AW103" s="926">
        <v>0</v>
      </c>
      <c r="AX103" s="769"/>
      <c r="AY103" s="769"/>
      <c r="AZ103" s="769"/>
      <c r="BA103" s="943"/>
    </row>
    <row r="104" spans="1:53" ht="11.4">
      <c r="A104" s="785">
        <v>1</v>
      </c>
      <c r="B104" s="902"/>
      <c r="C104" s="902"/>
      <c r="D104" s="902"/>
      <c r="E104" s="902"/>
      <c r="F104" s="902"/>
      <c r="G104" s="902"/>
      <c r="H104" s="902"/>
      <c r="I104" s="902"/>
      <c r="J104" s="902"/>
      <c r="K104" s="902"/>
      <c r="L104" s="928" t="s">
        <v>122</v>
      </c>
      <c r="M104" s="929" t="s">
        <v>661</v>
      </c>
      <c r="N104" s="930" t="s">
        <v>370</v>
      </c>
      <c r="O104" s="786">
        <v>0</v>
      </c>
      <c r="P104" s="786">
        <v>0</v>
      </c>
      <c r="Q104" s="786">
        <v>0</v>
      </c>
      <c r="R104" s="937">
        <v>0</v>
      </c>
      <c r="S104" s="786">
        <v>0</v>
      </c>
      <c r="T104" s="786">
        <v>0</v>
      </c>
      <c r="U104" s="786">
        <v>0</v>
      </c>
      <c r="V104" s="786">
        <v>0</v>
      </c>
      <c r="W104" s="786">
        <v>0</v>
      </c>
      <c r="X104" s="786">
        <v>0</v>
      </c>
      <c r="Y104" s="786">
        <v>0</v>
      </c>
      <c r="Z104" s="786">
        <v>0</v>
      </c>
      <c r="AA104" s="786">
        <v>0</v>
      </c>
      <c r="AB104" s="786">
        <v>0</v>
      </c>
      <c r="AC104" s="786">
        <v>0</v>
      </c>
      <c r="AD104" s="786">
        <v>0</v>
      </c>
      <c r="AE104" s="786">
        <v>0</v>
      </c>
      <c r="AF104" s="786">
        <v>0</v>
      </c>
      <c r="AG104" s="786">
        <v>0</v>
      </c>
      <c r="AH104" s="786">
        <v>0</v>
      </c>
      <c r="AI104" s="786">
        <v>0</v>
      </c>
      <c r="AJ104" s="786">
        <v>0</v>
      </c>
      <c r="AK104" s="786">
        <v>0</v>
      </c>
      <c r="AL104" s="786">
        <v>0</v>
      </c>
      <c r="AM104" s="786">
        <v>0</v>
      </c>
      <c r="AN104" s="937">
        <v>0</v>
      </c>
      <c r="AO104" s="937">
        <v>0</v>
      </c>
      <c r="AP104" s="937">
        <v>0</v>
      </c>
      <c r="AQ104" s="937">
        <v>0</v>
      </c>
      <c r="AR104" s="937">
        <v>0</v>
      </c>
      <c r="AS104" s="937">
        <v>0</v>
      </c>
      <c r="AT104" s="937">
        <v>0</v>
      </c>
      <c r="AU104" s="937">
        <v>0</v>
      </c>
      <c r="AV104" s="937">
        <v>0</v>
      </c>
      <c r="AW104" s="937">
        <v>0</v>
      </c>
      <c r="AX104" s="769"/>
      <c r="AY104" s="769"/>
      <c r="AZ104" s="769"/>
      <c r="BA104" s="902"/>
    </row>
    <row r="105" spans="1:53" ht="11.4">
      <c r="A105" s="785">
        <v>1</v>
      </c>
      <c r="B105" s="902"/>
      <c r="C105" s="902"/>
      <c r="D105" s="902"/>
      <c r="E105" s="902"/>
      <c r="F105" s="902"/>
      <c r="G105" s="902"/>
      <c r="H105" s="902"/>
      <c r="I105" s="902"/>
      <c r="J105" s="902"/>
      <c r="K105" s="902"/>
      <c r="L105" s="928" t="s">
        <v>123</v>
      </c>
      <c r="M105" s="929" t="s">
        <v>662</v>
      </c>
      <c r="N105" s="930" t="s">
        <v>370</v>
      </c>
      <c r="O105" s="786">
        <v>0</v>
      </c>
      <c r="P105" s="786">
        <v>0</v>
      </c>
      <c r="Q105" s="786">
        <v>0</v>
      </c>
      <c r="R105" s="937">
        <v>0</v>
      </c>
      <c r="S105" s="786">
        <v>0</v>
      </c>
      <c r="T105" s="786">
        <v>0</v>
      </c>
      <c r="U105" s="786">
        <v>0</v>
      </c>
      <c r="V105" s="786">
        <v>0</v>
      </c>
      <c r="W105" s="786">
        <v>0</v>
      </c>
      <c r="X105" s="786">
        <v>0</v>
      </c>
      <c r="Y105" s="786">
        <v>0</v>
      </c>
      <c r="Z105" s="786">
        <v>0</v>
      </c>
      <c r="AA105" s="786">
        <v>0</v>
      </c>
      <c r="AB105" s="786">
        <v>0</v>
      </c>
      <c r="AC105" s="786">
        <v>0</v>
      </c>
      <c r="AD105" s="786">
        <v>0</v>
      </c>
      <c r="AE105" s="786">
        <v>0</v>
      </c>
      <c r="AF105" s="786">
        <v>0</v>
      </c>
      <c r="AG105" s="786">
        <v>0</v>
      </c>
      <c r="AH105" s="786">
        <v>0</v>
      </c>
      <c r="AI105" s="786">
        <v>0</v>
      </c>
      <c r="AJ105" s="786">
        <v>0</v>
      </c>
      <c r="AK105" s="786">
        <v>0</v>
      </c>
      <c r="AL105" s="786">
        <v>0</v>
      </c>
      <c r="AM105" s="786">
        <v>0</v>
      </c>
      <c r="AN105" s="937">
        <v>0</v>
      </c>
      <c r="AO105" s="937">
        <v>0</v>
      </c>
      <c r="AP105" s="937">
        <v>0</v>
      </c>
      <c r="AQ105" s="937">
        <v>0</v>
      </c>
      <c r="AR105" s="937">
        <v>0</v>
      </c>
      <c r="AS105" s="937">
        <v>0</v>
      </c>
      <c r="AT105" s="937">
        <v>0</v>
      </c>
      <c r="AU105" s="937">
        <v>0</v>
      </c>
      <c r="AV105" s="937">
        <v>0</v>
      </c>
      <c r="AW105" s="937">
        <v>0</v>
      </c>
      <c r="AX105" s="769"/>
      <c r="AY105" s="769"/>
      <c r="AZ105" s="769"/>
      <c r="BA105" s="902"/>
    </row>
    <row r="106" spans="1:53" ht="11.4">
      <c r="A106" s="785">
        <v>1</v>
      </c>
      <c r="B106" s="902"/>
      <c r="C106" s="902"/>
      <c r="D106" s="902"/>
      <c r="E106" s="902"/>
      <c r="F106" s="902"/>
      <c r="G106" s="902"/>
      <c r="H106" s="902"/>
      <c r="I106" s="902"/>
      <c r="J106" s="902"/>
      <c r="K106" s="902"/>
      <c r="L106" s="928" t="s">
        <v>396</v>
      </c>
      <c r="M106" s="929" t="s">
        <v>663</v>
      </c>
      <c r="N106" s="930" t="s">
        <v>370</v>
      </c>
      <c r="O106" s="786">
        <v>327.98</v>
      </c>
      <c r="P106" s="786">
        <v>328</v>
      </c>
      <c r="Q106" s="786">
        <v>314.58999999999997</v>
      </c>
      <c r="R106" s="937">
        <v>-13.410000000000025</v>
      </c>
      <c r="S106" s="786">
        <v>486.53</v>
      </c>
      <c r="T106" s="786">
        <v>500</v>
      </c>
      <c r="U106" s="786">
        <v>0</v>
      </c>
      <c r="V106" s="786">
        <v>0</v>
      </c>
      <c r="W106" s="786">
        <v>0</v>
      </c>
      <c r="X106" s="786">
        <v>0</v>
      </c>
      <c r="Y106" s="786">
        <v>0</v>
      </c>
      <c r="Z106" s="786">
        <v>0</v>
      </c>
      <c r="AA106" s="786">
        <v>0</v>
      </c>
      <c r="AB106" s="786">
        <v>0</v>
      </c>
      <c r="AC106" s="786">
        <v>0</v>
      </c>
      <c r="AD106" s="786">
        <v>463.23</v>
      </c>
      <c r="AE106" s="786">
        <v>0</v>
      </c>
      <c r="AF106" s="786">
        <v>0</v>
      </c>
      <c r="AG106" s="786">
        <v>0</v>
      </c>
      <c r="AH106" s="786">
        <v>0</v>
      </c>
      <c r="AI106" s="786">
        <v>0</v>
      </c>
      <c r="AJ106" s="786">
        <v>0</v>
      </c>
      <c r="AK106" s="786">
        <v>0</v>
      </c>
      <c r="AL106" s="786">
        <v>0</v>
      </c>
      <c r="AM106" s="786">
        <v>0</v>
      </c>
      <c r="AN106" s="937">
        <v>-4.7890160935605115</v>
      </c>
      <c r="AO106" s="937">
        <v>-100</v>
      </c>
      <c r="AP106" s="937">
        <v>0</v>
      </c>
      <c r="AQ106" s="937">
        <v>0</v>
      </c>
      <c r="AR106" s="937">
        <v>0</v>
      </c>
      <c r="AS106" s="937">
        <v>0</v>
      </c>
      <c r="AT106" s="937">
        <v>0</v>
      </c>
      <c r="AU106" s="937">
        <v>0</v>
      </c>
      <c r="AV106" s="937">
        <v>0</v>
      </c>
      <c r="AW106" s="937">
        <v>0</v>
      </c>
      <c r="AX106" s="769"/>
      <c r="AY106" s="769"/>
      <c r="AZ106" s="769"/>
      <c r="BA106" s="902"/>
    </row>
    <row r="107" spans="1:53" ht="22.8">
      <c r="A107" s="785">
        <v>1</v>
      </c>
      <c r="B107" s="902" t="s">
        <v>1398</v>
      </c>
      <c r="C107" s="902"/>
      <c r="D107" s="902"/>
      <c r="E107" s="902"/>
      <c r="F107" s="902"/>
      <c r="G107" s="902"/>
      <c r="H107" s="902"/>
      <c r="I107" s="902"/>
      <c r="J107" s="902"/>
      <c r="K107" s="902"/>
      <c r="L107" s="928" t="s">
        <v>397</v>
      </c>
      <c r="M107" s="929" t="s">
        <v>664</v>
      </c>
      <c r="N107" s="930" t="s">
        <v>370</v>
      </c>
      <c r="O107" s="786"/>
      <c r="P107" s="786"/>
      <c r="Q107" s="786"/>
      <c r="R107" s="937">
        <v>0</v>
      </c>
      <c r="S107" s="786"/>
      <c r="T107" s="786"/>
      <c r="U107" s="786"/>
      <c r="V107" s="786"/>
      <c r="W107" s="786"/>
      <c r="X107" s="786"/>
      <c r="Y107" s="786"/>
      <c r="Z107" s="786"/>
      <c r="AA107" s="786"/>
      <c r="AB107" s="786"/>
      <c r="AC107" s="786"/>
      <c r="AD107" s="786"/>
      <c r="AE107" s="786"/>
      <c r="AF107" s="786"/>
      <c r="AG107" s="786"/>
      <c r="AH107" s="786"/>
      <c r="AI107" s="786"/>
      <c r="AJ107" s="786"/>
      <c r="AK107" s="786"/>
      <c r="AL107" s="786"/>
      <c r="AM107" s="786"/>
      <c r="AN107" s="937">
        <v>0</v>
      </c>
      <c r="AO107" s="937">
        <v>0</v>
      </c>
      <c r="AP107" s="937">
        <v>0</v>
      </c>
      <c r="AQ107" s="937">
        <v>0</v>
      </c>
      <c r="AR107" s="937">
        <v>0</v>
      </c>
      <c r="AS107" s="937">
        <v>0</v>
      </c>
      <c r="AT107" s="937">
        <v>0</v>
      </c>
      <c r="AU107" s="937">
        <v>0</v>
      </c>
      <c r="AV107" s="937">
        <v>0</v>
      </c>
      <c r="AW107" s="937">
        <v>0</v>
      </c>
      <c r="AX107" s="769"/>
      <c r="AY107" s="769"/>
      <c r="AZ107" s="769"/>
      <c r="BA107" s="902"/>
    </row>
    <row r="108" spans="1:53" ht="11.4">
      <c r="A108" s="785">
        <v>1</v>
      </c>
      <c r="B108" s="902" t="s">
        <v>665</v>
      </c>
      <c r="C108" s="902"/>
      <c r="D108" s="902"/>
      <c r="E108" s="902"/>
      <c r="F108" s="902"/>
      <c r="G108" s="902"/>
      <c r="H108" s="902"/>
      <c r="I108" s="902"/>
      <c r="J108" s="902"/>
      <c r="K108" s="902"/>
      <c r="L108" s="928" t="s">
        <v>124</v>
      </c>
      <c r="M108" s="951" t="s">
        <v>665</v>
      </c>
      <c r="N108" s="930" t="s">
        <v>370</v>
      </c>
      <c r="O108" s="786">
        <v>282.83999999999997</v>
      </c>
      <c r="P108" s="786">
        <v>-889.2</v>
      </c>
      <c r="Q108" s="786">
        <v>271.2</v>
      </c>
      <c r="R108" s="937">
        <v>1160.4000000000001</v>
      </c>
      <c r="S108" s="786">
        <v>315.93</v>
      </c>
      <c r="T108" s="786">
        <v>536.79999999999995</v>
      </c>
      <c r="U108" s="786"/>
      <c r="V108" s="786"/>
      <c r="W108" s="786"/>
      <c r="X108" s="786"/>
      <c r="Y108" s="786"/>
      <c r="Z108" s="786"/>
      <c r="AA108" s="786"/>
      <c r="AB108" s="786"/>
      <c r="AC108" s="786"/>
      <c r="AD108" s="786">
        <v>300.8</v>
      </c>
      <c r="AE108" s="786"/>
      <c r="AF108" s="786"/>
      <c r="AG108" s="786"/>
      <c r="AH108" s="786"/>
      <c r="AI108" s="786"/>
      <c r="AJ108" s="786"/>
      <c r="AK108" s="786"/>
      <c r="AL108" s="786"/>
      <c r="AM108" s="786"/>
      <c r="AN108" s="937">
        <v>-4.7890355458487628</v>
      </c>
      <c r="AO108" s="937">
        <v>-100</v>
      </c>
      <c r="AP108" s="937">
        <v>0</v>
      </c>
      <c r="AQ108" s="937">
        <v>0</v>
      </c>
      <c r="AR108" s="937">
        <v>0</v>
      </c>
      <c r="AS108" s="937">
        <v>0</v>
      </c>
      <c r="AT108" s="937">
        <v>0</v>
      </c>
      <c r="AU108" s="937">
        <v>0</v>
      </c>
      <c r="AV108" s="937">
        <v>0</v>
      </c>
      <c r="AW108" s="937">
        <v>0</v>
      </c>
      <c r="AX108" s="769"/>
      <c r="AY108" s="769"/>
      <c r="AZ108" s="769"/>
      <c r="BA108" s="902"/>
    </row>
    <row r="109" spans="1:53" ht="22.8">
      <c r="A109" s="785">
        <v>1</v>
      </c>
      <c r="B109" s="902"/>
      <c r="C109" s="902"/>
      <c r="D109" s="902"/>
      <c r="E109" s="902"/>
      <c r="F109" s="902"/>
      <c r="G109" s="902"/>
      <c r="H109" s="902"/>
      <c r="I109" s="902"/>
      <c r="J109" s="902"/>
      <c r="K109" s="902"/>
      <c r="L109" s="928" t="s">
        <v>125</v>
      </c>
      <c r="M109" s="951" t="s">
        <v>666</v>
      </c>
      <c r="N109" s="930" t="s">
        <v>370</v>
      </c>
      <c r="O109" s="786"/>
      <c r="P109" s="786"/>
      <c r="Q109" s="786"/>
      <c r="R109" s="937">
        <v>0</v>
      </c>
      <c r="S109" s="786"/>
      <c r="T109" s="786">
        <v>0</v>
      </c>
      <c r="U109" s="786"/>
      <c r="V109" s="786"/>
      <c r="W109" s="786"/>
      <c r="X109" s="786"/>
      <c r="Y109" s="786"/>
      <c r="Z109" s="786"/>
      <c r="AA109" s="786"/>
      <c r="AB109" s="786"/>
      <c r="AC109" s="786"/>
      <c r="AD109" s="786">
        <v>0</v>
      </c>
      <c r="AE109" s="786"/>
      <c r="AF109" s="786"/>
      <c r="AG109" s="786"/>
      <c r="AH109" s="786"/>
      <c r="AI109" s="786"/>
      <c r="AJ109" s="786"/>
      <c r="AK109" s="786"/>
      <c r="AL109" s="786"/>
      <c r="AM109" s="786"/>
      <c r="AN109" s="443"/>
      <c r="AO109" s="443"/>
      <c r="AP109" s="443"/>
      <c r="AQ109" s="443"/>
      <c r="AR109" s="443"/>
      <c r="AS109" s="443"/>
      <c r="AT109" s="443"/>
      <c r="AU109" s="443"/>
      <c r="AV109" s="443"/>
      <c r="AW109" s="443"/>
      <c r="AX109" s="769"/>
      <c r="AY109" s="769"/>
      <c r="AZ109" s="769"/>
      <c r="BA109" s="902"/>
    </row>
    <row r="110" spans="1:53" ht="102.6">
      <c r="A110" s="785">
        <v>1</v>
      </c>
      <c r="B110" s="902"/>
      <c r="C110" s="902"/>
      <c r="D110" s="902"/>
      <c r="E110" s="902"/>
      <c r="F110" s="902"/>
      <c r="G110" s="902"/>
      <c r="H110" s="902"/>
      <c r="I110" s="902"/>
      <c r="J110" s="902"/>
      <c r="K110" s="902"/>
      <c r="L110" s="928" t="s">
        <v>126</v>
      </c>
      <c r="M110" s="951" t="s">
        <v>667</v>
      </c>
      <c r="N110" s="930" t="s">
        <v>370</v>
      </c>
      <c r="O110" s="786"/>
      <c r="P110" s="786"/>
      <c r="Q110" s="786"/>
      <c r="R110" s="937">
        <v>0</v>
      </c>
      <c r="S110" s="786"/>
      <c r="T110" s="786">
        <v>0</v>
      </c>
      <c r="U110" s="786"/>
      <c r="V110" s="786"/>
      <c r="W110" s="786"/>
      <c r="X110" s="786"/>
      <c r="Y110" s="786"/>
      <c r="Z110" s="786"/>
      <c r="AA110" s="786"/>
      <c r="AB110" s="786"/>
      <c r="AC110" s="786"/>
      <c r="AD110" s="786">
        <v>0</v>
      </c>
      <c r="AE110" s="786"/>
      <c r="AF110" s="786"/>
      <c r="AG110" s="786"/>
      <c r="AH110" s="786"/>
      <c r="AI110" s="786"/>
      <c r="AJ110" s="786"/>
      <c r="AK110" s="786"/>
      <c r="AL110" s="786"/>
      <c r="AM110" s="786"/>
      <c r="AN110" s="443"/>
      <c r="AO110" s="443"/>
      <c r="AP110" s="443"/>
      <c r="AQ110" s="443"/>
      <c r="AR110" s="443"/>
      <c r="AS110" s="443"/>
      <c r="AT110" s="443"/>
      <c r="AU110" s="443"/>
      <c r="AV110" s="443"/>
      <c r="AW110" s="443"/>
      <c r="AX110" s="769"/>
      <c r="AY110" s="769"/>
      <c r="AZ110" s="769"/>
      <c r="BA110" s="902"/>
    </row>
    <row r="111" spans="1:53" ht="45.6">
      <c r="A111" s="785">
        <v>1</v>
      </c>
      <c r="B111" s="902"/>
      <c r="C111" s="902"/>
      <c r="D111" s="902"/>
      <c r="E111" s="902"/>
      <c r="F111" s="902"/>
      <c r="G111" s="902"/>
      <c r="H111" s="902"/>
      <c r="I111" s="902"/>
      <c r="J111" s="902"/>
      <c r="K111" s="902"/>
      <c r="L111" s="928" t="s">
        <v>127</v>
      </c>
      <c r="M111" s="951" t="s">
        <v>1228</v>
      </c>
      <c r="N111" s="930" t="s">
        <v>370</v>
      </c>
      <c r="O111" s="786"/>
      <c r="P111" s="786"/>
      <c r="Q111" s="786"/>
      <c r="R111" s="937">
        <v>0</v>
      </c>
      <c r="S111" s="786"/>
      <c r="T111" s="786">
        <v>0</v>
      </c>
      <c r="U111" s="786"/>
      <c r="V111" s="786"/>
      <c r="W111" s="786"/>
      <c r="X111" s="786"/>
      <c r="Y111" s="786"/>
      <c r="Z111" s="786"/>
      <c r="AA111" s="786"/>
      <c r="AB111" s="786"/>
      <c r="AC111" s="786"/>
      <c r="AD111" s="786">
        <v>-215.72200000000001</v>
      </c>
      <c r="AE111" s="786"/>
      <c r="AF111" s="786"/>
      <c r="AG111" s="786"/>
      <c r="AH111" s="786"/>
      <c r="AI111" s="786"/>
      <c r="AJ111" s="786"/>
      <c r="AK111" s="786"/>
      <c r="AL111" s="786"/>
      <c r="AM111" s="786"/>
      <c r="AN111" s="443"/>
      <c r="AO111" s="443"/>
      <c r="AP111" s="443"/>
      <c r="AQ111" s="443"/>
      <c r="AR111" s="443"/>
      <c r="AS111" s="443"/>
      <c r="AT111" s="443"/>
      <c r="AU111" s="443"/>
      <c r="AV111" s="443"/>
      <c r="AW111" s="443"/>
      <c r="AX111" s="769"/>
      <c r="AY111" s="769"/>
      <c r="AZ111" s="769"/>
      <c r="BA111" s="902"/>
    </row>
    <row r="112" spans="1:53" ht="11.4">
      <c r="A112" s="785">
        <v>1</v>
      </c>
      <c r="B112" s="902"/>
      <c r="C112" s="902"/>
      <c r="D112" s="902"/>
      <c r="E112" s="902"/>
      <c r="F112" s="902"/>
      <c r="G112" s="902"/>
      <c r="H112" s="902"/>
      <c r="I112" s="902"/>
      <c r="J112" s="902"/>
      <c r="K112" s="902"/>
      <c r="L112" s="928" t="s">
        <v>128</v>
      </c>
      <c r="M112" s="952" t="s">
        <v>668</v>
      </c>
      <c r="N112" s="930" t="s">
        <v>370</v>
      </c>
      <c r="O112" s="786"/>
      <c r="P112" s="786"/>
      <c r="Q112" s="786"/>
      <c r="R112" s="937">
        <v>0</v>
      </c>
      <c r="S112" s="786">
        <v>-665.995</v>
      </c>
      <c r="T112" s="786"/>
      <c r="U112" s="786"/>
      <c r="V112" s="786"/>
      <c r="W112" s="786"/>
      <c r="X112" s="786"/>
      <c r="Y112" s="786"/>
      <c r="Z112" s="786"/>
      <c r="AA112" s="786"/>
      <c r="AB112" s="786"/>
      <c r="AC112" s="786"/>
      <c r="AD112" s="786"/>
      <c r="AE112" s="786"/>
      <c r="AF112" s="786"/>
      <c r="AG112" s="786"/>
      <c r="AH112" s="786"/>
      <c r="AI112" s="786"/>
      <c r="AJ112" s="786"/>
      <c r="AK112" s="786"/>
      <c r="AL112" s="786"/>
      <c r="AM112" s="786"/>
      <c r="AN112" s="443"/>
      <c r="AO112" s="443"/>
      <c r="AP112" s="443"/>
      <c r="AQ112" s="443"/>
      <c r="AR112" s="443"/>
      <c r="AS112" s="443"/>
      <c r="AT112" s="443"/>
      <c r="AU112" s="443"/>
      <c r="AV112" s="443"/>
      <c r="AW112" s="443"/>
      <c r="AX112" s="769"/>
      <c r="AY112" s="769"/>
      <c r="AZ112" s="769"/>
      <c r="BA112" s="902"/>
    </row>
    <row r="113" spans="1:53" ht="11.4">
      <c r="A113" s="785">
        <v>1</v>
      </c>
      <c r="B113" s="902"/>
      <c r="C113" s="902"/>
      <c r="D113" s="902"/>
      <c r="E113" s="902"/>
      <c r="F113" s="902"/>
      <c r="G113" s="902"/>
      <c r="H113" s="902"/>
      <c r="I113" s="902"/>
      <c r="J113" s="902"/>
      <c r="K113" s="902"/>
      <c r="L113" s="928" t="s">
        <v>1237</v>
      </c>
      <c r="M113" s="929" t="s">
        <v>1238</v>
      </c>
      <c r="N113" s="930" t="s">
        <v>145</v>
      </c>
      <c r="O113" s="443">
        <v>0</v>
      </c>
      <c r="P113" s="443">
        <v>0</v>
      </c>
      <c r="Q113" s="443">
        <v>0</v>
      </c>
      <c r="R113" s="937">
        <v>0</v>
      </c>
      <c r="S113" s="443">
        <v>-10.317366915953754</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69"/>
      <c r="AY113" s="769"/>
      <c r="AZ113" s="769"/>
      <c r="BA113" s="902"/>
    </row>
    <row r="114" spans="1:53" s="116" customFormat="1" ht="11.4">
      <c r="A114" s="785">
        <v>1</v>
      </c>
      <c r="B114" s="943"/>
      <c r="C114" s="943"/>
      <c r="D114" s="943"/>
      <c r="E114" s="943"/>
      <c r="F114" s="943"/>
      <c r="G114" s="943"/>
      <c r="H114" s="943"/>
      <c r="I114" s="943"/>
      <c r="J114" s="943"/>
      <c r="K114" s="943"/>
      <c r="L114" s="944" t="s">
        <v>129</v>
      </c>
      <c r="M114" s="950" t="s">
        <v>669</v>
      </c>
      <c r="N114" s="924" t="s">
        <v>370</v>
      </c>
      <c r="O114" s="926">
        <v>6267.6100000000006</v>
      </c>
      <c r="P114" s="926">
        <v>6226.7599999999993</v>
      </c>
      <c r="Q114" s="926">
        <v>6009.7800000000007</v>
      </c>
      <c r="R114" s="926">
        <v>-216.97999999999865</v>
      </c>
      <c r="S114" s="926">
        <v>6455.0868978999997</v>
      </c>
      <c r="T114" s="926">
        <v>11772.88</v>
      </c>
      <c r="U114" s="926">
        <v>7046.52</v>
      </c>
      <c r="V114" s="926">
        <v>7046.52</v>
      </c>
      <c r="W114" s="926">
        <v>7046.52</v>
      </c>
      <c r="X114" s="926">
        <v>7046.52</v>
      </c>
      <c r="Y114" s="926">
        <v>7046.52</v>
      </c>
      <c r="Z114" s="926">
        <v>7046.52</v>
      </c>
      <c r="AA114" s="926">
        <v>7046.52</v>
      </c>
      <c r="AB114" s="926">
        <v>7046.52</v>
      </c>
      <c r="AC114" s="926">
        <v>7046.52</v>
      </c>
      <c r="AD114" s="926">
        <v>6564.2339999999995</v>
      </c>
      <c r="AE114" s="926">
        <v>3003.1460000000002</v>
      </c>
      <c r="AF114" s="926">
        <v>3003.1460000000002</v>
      </c>
      <c r="AG114" s="926">
        <v>3003.1460000000002</v>
      </c>
      <c r="AH114" s="926">
        <v>3003.1460000000002</v>
      </c>
      <c r="AI114" s="926">
        <v>3003.1460000000002</v>
      </c>
      <c r="AJ114" s="926">
        <v>3003.1460000000002</v>
      </c>
      <c r="AK114" s="926">
        <v>3003.1460000000002</v>
      </c>
      <c r="AL114" s="926">
        <v>3003.1460000000002</v>
      </c>
      <c r="AM114" s="926">
        <v>3003.1460000000002</v>
      </c>
      <c r="AN114" s="926">
        <v>1.6908696013915476</v>
      </c>
      <c r="AO114" s="926">
        <v>-54.249863731244183</v>
      </c>
      <c r="AP114" s="926">
        <v>0</v>
      </c>
      <c r="AQ114" s="926">
        <v>0</v>
      </c>
      <c r="AR114" s="926">
        <v>0</v>
      </c>
      <c r="AS114" s="926">
        <v>0</v>
      </c>
      <c r="AT114" s="926">
        <v>0</v>
      </c>
      <c r="AU114" s="926">
        <v>0</v>
      </c>
      <c r="AV114" s="926">
        <v>0</v>
      </c>
      <c r="AW114" s="926">
        <v>0</v>
      </c>
      <c r="AX114" s="769"/>
      <c r="AY114" s="769"/>
      <c r="AZ114" s="769"/>
      <c r="BA114" s="943"/>
    </row>
    <row r="115" spans="1:53" ht="79.8">
      <c r="A115" s="785">
        <v>1</v>
      </c>
      <c r="B115" s="902"/>
      <c r="C115" s="902"/>
      <c r="D115" s="902"/>
      <c r="E115" s="902"/>
      <c r="F115" s="902"/>
      <c r="G115" s="902"/>
      <c r="H115" s="902"/>
      <c r="I115" s="902"/>
      <c r="J115" s="902"/>
      <c r="K115" s="902"/>
      <c r="L115" s="928" t="s">
        <v>130</v>
      </c>
      <c r="M115" s="952" t="s">
        <v>1183</v>
      </c>
      <c r="N115" s="940" t="s">
        <v>370</v>
      </c>
      <c r="O115" s="786"/>
      <c r="P115" s="786"/>
      <c r="Q115" s="786"/>
      <c r="R115" s="937">
        <v>0</v>
      </c>
      <c r="S115" s="786"/>
      <c r="T115" s="786"/>
      <c r="U115" s="786"/>
      <c r="V115" s="786"/>
      <c r="W115" s="786"/>
      <c r="X115" s="786"/>
      <c r="Y115" s="786"/>
      <c r="Z115" s="786"/>
      <c r="AA115" s="786"/>
      <c r="AB115" s="786"/>
      <c r="AC115" s="786"/>
      <c r="AD115" s="786">
        <v>0</v>
      </c>
      <c r="AE115" s="786"/>
      <c r="AF115" s="786"/>
      <c r="AG115" s="786"/>
      <c r="AH115" s="786"/>
      <c r="AI115" s="786"/>
      <c r="AJ115" s="786"/>
      <c r="AK115" s="786"/>
      <c r="AL115" s="786"/>
      <c r="AM115" s="786"/>
      <c r="AN115" s="443"/>
      <c r="AO115" s="443"/>
      <c r="AP115" s="443"/>
      <c r="AQ115" s="443"/>
      <c r="AR115" s="443"/>
      <c r="AS115" s="443"/>
      <c r="AT115" s="443"/>
      <c r="AU115" s="443"/>
      <c r="AV115" s="443"/>
      <c r="AW115" s="443"/>
      <c r="AX115" s="769"/>
      <c r="AY115" s="769"/>
      <c r="AZ115" s="769"/>
      <c r="BA115" s="902"/>
    </row>
    <row r="116" spans="1:53" ht="57">
      <c r="A116" s="785">
        <v>1</v>
      </c>
      <c r="B116" s="902"/>
      <c r="C116" s="902"/>
      <c r="D116" s="902"/>
      <c r="E116" s="902"/>
      <c r="F116" s="902"/>
      <c r="G116" s="902"/>
      <c r="H116" s="902"/>
      <c r="I116" s="902"/>
      <c r="J116" s="902"/>
      <c r="K116" s="902"/>
      <c r="L116" s="928" t="s">
        <v>131</v>
      </c>
      <c r="M116" s="952" t="s">
        <v>670</v>
      </c>
      <c r="N116" s="940" t="s">
        <v>370</v>
      </c>
      <c r="O116" s="786"/>
      <c r="P116" s="786"/>
      <c r="Q116" s="786"/>
      <c r="R116" s="937">
        <v>0</v>
      </c>
      <c r="S116" s="786"/>
      <c r="T116" s="786"/>
      <c r="U116" s="786"/>
      <c r="V116" s="786"/>
      <c r="W116" s="786"/>
      <c r="X116" s="786"/>
      <c r="Y116" s="786"/>
      <c r="Z116" s="786"/>
      <c r="AA116" s="786"/>
      <c r="AB116" s="786"/>
      <c r="AC116" s="786"/>
      <c r="AD116" s="786">
        <v>0</v>
      </c>
      <c r="AE116" s="786"/>
      <c r="AF116" s="786"/>
      <c r="AG116" s="786"/>
      <c r="AH116" s="786"/>
      <c r="AI116" s="786"/>
      <c r="AJ116" s="786"/>
      <c r="AK116" s="786"/>
      <c r="AL116" s="786"/>
      <c r="AM116" s="786"/>
      <c r="AN116" s="443"/>
      <c r="AO116" s="443"/>
      <c r="AP116" s="443"/>
      <c r="AQ116" s="443"/>
      <c r="AR116" s="443"/>
      <c r="AS116" s="443"/>
      <c r="AT116" s="443"/>
      <c r="AU116" s="443"/>
      <c r="AV116" s="443"/>
      <c r="AW116" s="443"/>
      <c r="AX116" s="769"/>
      <c r="AY116" s="769"/>
      <c r="AZ116" s="769"/>
      <c r="BA116" s="902"/>
    </row>
    <row r="117" spans="1:53" ht="11.4">
      <c r="A117" s="785">
        <v>1</v>
      </c>
      <c r="B117" s="902"/>
      <c r="C117" s="902"/>
      <c r="D117" s="902"/>
      <c r="E117" s="902"/>
      <c r="F117" s="902"/>
      <c r="G117" s="902"/>
      <c r="H117" s="902"/>
      <c r="I117" s="902"/>
      <c r="J117" s="902"/>
      <c r="K117" s="902"/>
      <c r="L117" s="928" t="s">
        <v>132</v>
      </c>
      <c r="M117" s="952" t="s">
        <v>671</v>
      </c>
      <c r="N117" s="930" t="s">
        <v>370</v>
      </c>
      <c r="O117" s="786"/>
      <c r="P117" s="786"/>
      <c r="Q117" s="786"/>
      <c r="R117" s="937">
        <v>0</v>
      </c>
      <c r="S117" s="786"/>
      <c r="T117" s="786"/>
      <c r="U117" s="786"/>
      <c r="V117" s="786"/>
      <c r="W117" s="786"/>
      <c r="X117" s="786"/>
      <c r="Y117" s="786"/>
      <c r="Z117" s="786"/>
      <c r="AA117" s="786"/>
      <c r="AB117" s="786"/>
      <c r="AC117" s="786"/>
      <c r="AD117" s="786"/>
      <c r="AE117" s="786"/>
      <c r="AF117" s="786"/>
      <c r="AG117" s="786"/>
      <c r="AH117" s="786"/>
      <c r="AI117" s="786"/>
      <c r="AJ117" s="786"/>
      <c r="AK117" s="786"/>
      <c r="AL117" s="786"/>
      <c r="AM117" s="786"/>
      <c r="AN117" s="443"/>
      <c r="AO117" s="443"/>
      <c r="AP117" s="443"/>
      <c r="AQ117" s="443"/>
      <c r="AR117" s="443"/>
      <c r="AS117" s="443"/>
      <c r="AT117" s="443"/>
      <c r="AU117" s="443"/>
      <c r="AV117" s="443"/>
      <c r="AW117" s="443"/>
      <c r="AX117" s="769"/>
      <c r="AY117" s="769"/>
      <c r="AZ117" s="769"/>
      <c r="BA117" s="902"/>
    </row>
    <row r="118" spans="1:53" s="116" customFormat="1" ht="11.4">
      <c r="A118" s="785">
        <v>1</v>
      </c>
      <c r="B118" s="943"/>
      <c r="C118" s="943"/>
      <c r="D118" s="943"/>
      <c r="E118" s="943"/>
      <c r="F118" s="943"/>
      <c r="G118" s="943"/>
      <c r="H118" s="943"/>
      <c r="I118" s="943"/>
      <c r="J118" s="943"/>
      <c r="K118" s="943"/>
      <c r="L118" s="944" t="s">
        <v>133</v>
      </c>
      <c r="M118" s="950" t="s">
        <v>672</v>
      </c>
      <c r="N118" s="946" t="s">
        <v>370</v>
      </c>
      <c r="O118" s="925">
        <v>0</v>
      </c>
      <c r="P118" s="925">
        <v>0</v>
      </c>
      <c r="Q118" s="925">
        <v>0</v>
      </c>
      <c r="R118" s="926">
        <v>0</v>
      </c>
      <c r="S118" s="925">
        <v>0</v>
      </c>
      <c r="T118" s="925">
        <v>0</v>
      </c>
      <c r="U118" s="925">
        <v>0</v>
      </c>
      <c r="V118" s="925">
        <v>0</v>
      </c>
      <c r="W118" s="925">
        <v>0</v>
      </c>
      <c r="X118" s="925">
        <v>0</v>
      </c>
      <c r="Y118" s="925">
        <v>0</v>
      </c>
      <c r="Z118" s="925">
        <v>0</v>
      </c>
      <c r="AA118" s="925">
        <v>0</v>
      </c>
      <c r="AB118" s="925">
        <v>0</v>
      </c>
      <c r="AC118" s="925">
        <v>0</v>
      </c>
      <c r="AD118" s="925">
        <v>0</v>
      </c>
      <c r="AE118" s="925">
        <v>0</v>
      </c>
      <c r="AF118" s="925">
        <v>0</v>
      </c>
      <c r="AG118" s="925">
        <v>0</v>
      </c>
      <c r="AH118" s="925">
        <v>0</v>
      </c>
      <c r="AI118" s="925">
        <v>0</v>
      </c>
      <c r="AJ118" s="925">
        <v>0</v>
      </c>
      <c r="AK118" s="925">
        <v>0</v>
      </c>
      <c r="AL118" s="925">
        <v>0</v>
      </c>
      <c r="AM118" s="925">
        <v>0</v>
      </c>
      <c r="AN118" s="926">
        <v>0</v>
      </c>
      <c r="AO118" s="926">
        <v>0</v>
      </c>
      <c r="AP118" s="926">
        <v>0</v>
      </c>
      <c r="AQ118" s="926">
        <v>0</v>
      </c>
      <c r="AR118" s="926">
        <v>0</v>
      </c>
      <c r="AS118" s="926">
        <v>0</v>
      </c>
      <c r="AT118" s="926">
        <v>0</v>
      </c>
      <c r="AU118" s="926">
        <v>0</v>
      </c>
      <c r="AV118" s="926">
        <v>0</v>
      </c>
      <c r="AW118" s="926">
        <v>0</v>
      </c>
      <c r="AX118" s="769"/>
      <c r="AY118" s="769"/>
      <c r="AZ118" s="769"/>
      <c r="BA118" s="943"/>
    </row>
    <row r="119" spans="1:53" ht="22.8">
      <c r="A119" s="785">
        <v>1</v>
      </c>
      <c r="B119" s="902"/>
      <c r="C119" s="902"/>
      <c r="D119" s="902"/>
      <c r="E119" s="902"/>
      <c r="F119" s="902"/>
      <c r="G119" s="902"/>
      <c r="H119" s="902"/>
      <c r="I119" s="902"/>
      <c r="J119" s="902"/>
      <c r="K119" s="902"/>
      <c r="L119" s="928" t="s">
        <v>200</v>
      </c>
      <c r="M119" s="953" t="s">
        <v>673</v>
      </c>
      <c r="N119" s="930" t="s">
        <v>370</v>
      </c>
      <c r="O119" s="786"/>
      <c r="P119" s="786"/>
      <c r="Q119" s="786"/>
      <c r="R119" s="937">
        <v>0</v>
      </c>
      <c r="S119" s="786"/>
      <c r="T119" s="786"/>
      <c r="U119" s="786"/>
      <c r="V119" s="786"/>
      <c r="W119" s="786"/>
      <c r="X119" s="786"/>
      <c r="Y119" s="786"/>
      <c r="Z119" s="786"/>
      <c r="AA119" s="786"/>
      <c r="AB119" s="786"/>
      <c r="AC119" s="786"/>
      <c r="AD119" s="786"/>
      <c r="AE119" s="786"/>
      <c r="AF119" s="786"/>
      <c r="AG119" s="786"/>
      <c r="AH119" s="786"/>
      <c r="AI119" s="786"/>
      <c r="AJ119" s="786"/>
      <c r="AK119" s="786"/>
      <c r="AL119" s="786"/>
      <c r="AM119" s="786"/>
      <c r="AN119" s="443"/>
      <c r="AO119" s="443"/>
      <c r="AP119" s="443"/>
      <c r="AQ119" s="443"/>
      <c r="AR119" s="443"/>
      <c r="AS119" s="443"/>
      <c r="AT119" s="443"/>
      <c r="AU119" s="443"/>
      <c r="AV119" s="443"/>
      <c r="AW119" s="443"/>
      <c r="AX119" s="769"/>
      <c r="AY119" s="769"/>
      <c r="AZ119" s="769"/>
      <c r="BA119" s="902"/>
    </row>
    <row r="120" spans="1:53" ht="22.8">
      <c r="A120" s="785">
        <v>1</v>
      </c>
      <c r="B120" s="902"/>
      <c r="C120" s="902"/>
      <c r="D120" s="902"/>
      <c r="E120" s="902"/>
      <c r="F120" s="902"/>
      <c r="G120" s="902"/>
      <c r="H120" s="902"/>
      <c r="I120" s="902"/>
      <c r="J120" s="902"/>
      <c r="K120" s="902"/>
      <c r="L120" s="928" t="s">
        <v>201</v>
      </c>
      <c r="M120" s="929" t="s">
        <v>674</v>
      </c>
      <c r="N120" s="930" t="s">
        <v>370</v>
      </c>
      <c r="O120" s="786"/>
      <c r="P120" s="786"/>
      <c r="Q120" s="786"/>
      <c r="R120" s="937">
        <v>0</v>
      </c>
      <c r="S120" s="786"/>
      <c r="T120" s="786"/>
      <c r="U120" s="786"/>
      <c r="V120" s="786"/>
      <c r="W120" s="786"/>
      <c r="X120" s="786"/>
      <c r="Y120" s="786"/>
      <c r="Z120" s="786"/>
      <c r="AA120" s="786"/>
      <c r="AB120" s="786"/>
      <c r="AC120" s="786"/>
      <c r="AD120" s="786"/>
      <c r="AE120" s="786"/>
      <c r="AF120" s="786"/>
      <c r="AG120" s="786"/>
      <c r="AH120" s="786"/>
      <c r="AI120" s="786"/>
      <c r="AJ120" s="786"/>
      <c r="AK120" s="786"/>
      <c r="AL120" s="786"/>
      <c r="AM120" s="786"/>
      <c r="AN120" s="443"/>
      <c r="AO120" s="443"/>
      <c r="AP120" s="443"/>
      <c r="AQ120" s="443"/>
      <c r="AR120" s="443"/>
      <c r="AS120" s="443"/>
      <c r="AT120" s="443"/>
      <c r="AU120" s="443"/>
      <c r="AV120" s="443"/>
      <c r="AW120" s="443"/>
      <c r="AX120" s="769"/>
      <c r="AY120" s="769"/>
      <c r="AZ120" s="769"/>
      <c r="BA120" s="902"/>
    </row>
    <row r="121" spans="1:53" ht="11.4">
      <c r="A121" s="785">
        <v>1</v>
      </c>
      <c r="B121" s="902"/>
      <c r="C121" s="902"/>
      <c r="D121" s="902"/>
      <c r="E121" s="902"/>
      <c r="F121" s="902"/>
      <c r="G121" s="902"/>
      <c r="H121" s="902"/>
      <c r="I121" s="902"/>
      <c r="J121" s="902"/>
      <c r="K121" s="902"/>
      <c r="L121" s="928" t="s">
        <v>134</v>
      </c>
      <c r="M121" s="952" t="s">
        <v>675</v>
      </c>
      <c r="N121" s="930" t="s">
        <v>370</v>
      </c>
      <c r="O121" s="786"/>
      <c r="P121" s="786"/>
      <c r="Q121" s="786"/>
      <c r="R121" s="937">
        <v>0</v>
      </c>
      <c r="S121" s="786"/>
      <c r="T121" s="786"/>
      <c r="U121" s="786"/>
      <c r="V121" s="786"/>
      <c r="W121" s="786"/>
      <c r="X121" s="786"/>
      <c r="Y121" s="786"/>
      <c r="Z121" s="786"/>
      <c r="AA121" s="786"/>
      <c r="AB121" s="786"/>
      <c r="AC121" s="786"/>
      <c r="AD121" s="786"/>
      <c r="AE121" s="786"/>
      <c r="AF121" s="786"/>
      <c r="AG121" s="786"/>
      <c r="AH121" s="786"/>
      <c r="AI121" s="786"/>
      <c r="AJ121" s="786"/>
      <c r="AK121" s="786"/>
      <c r="AL121" s="786"/>
      <c r="AM121" s="786"/>
      <c r="AN121" s="443"/>
      <c r="AO121" s="443"/>
      <c r="AP121" s="443"/>
      <c r="AQ121" s="443"/>
      <c r="AR121" s="443"/>
      <c r="AS121" s="443"/>
      <c r="AT121" s="443"/>
      <c r="AU121" s="443"/>
      <c r="AV121" s="443"/>
      <c r="AW121" s="443"/>
      <c r="AX121" s="769"/>
      <c r="AY121" s="769"/>
      <c r="AZ121" s="769"/>
      <c r="BA121" s="902"/>
    </row>
    <row r="122" spans="1:53" ht="11.4">
      <c r="A122" s="785">
        <v>1</v>
      </c>
      <c r="B122" s="902"/>
      <c r="C122" s="902"/>
      <c r="D122" s="902"/>
      <c r="E122" s="902"/>
      <c r="F122" s="902"/>
      <c r="G122" s="902"/>
      <c r="H122" s="902"/>
      <c r="I122" s="902"/>
      <c r="J122" s="902"/>
      <c r="K122" s="902"/>
      <c r="L122" s="928" t="s">
        <v>135</v>
      </c>
      <c r="M122" s="952" t="s">
        <v>676</v>
      </c>
      <c r="N122" s="930" t="s">
        <v>370</v>
      </c>
      <c r="O122" s="786"/>
      <c r="P122" s="786"/>
      <c r="Q122" s="786"/>
      <c r="R122" s="937">
        <v>0</v>
      </c>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6"/>
      <c r="AN122" s="443"/>
      <c r="AO122" s="443"/>
      <c r="AP122" s="443"/>
      <c r="AQ122" s="443"/>
      <c r="AR122" s="443"/>
      <c r="AS122" s="443"/>
      <c r="AT122" s="443"/>
      <c r="AU122" s="443"/>
      <c r="AV122" s="443"/>
      <c r="AW122" s="443"/>
      <c r="AX122" s="769"/>
      <c r="AY122" s="769"/>
      <c r="AZ122" s="769"/>
      <c r="BA122" s="902"/>
    </row>
    <row r="123" spans="1:53" s="116" customFormat="1" ht="11.4">
      <c r="A123" s="785">
        <v>1</v>
      </c>
      <c r="B123" s="943"/>
      <c r="C123" s="943"/>
      <c r="D123" s="943"/>
      <c r="E123" s="943"/>
      <c r="F123" s="943"/>
      <c r="G123" s="943"/>
      <c r="H123" s="943"/>
      <c r="I123" s="943"/>
      <c r="J123" s="943"/>
      <c r="K123" s="943"/>
      <c r="L123" s="944" t="s">
        <v>138</v>
      </c>
      <c r="M123" s="950" t="s">
        <v>677</v>
      </c>
      <c r="N123" s="946" t="s">
        <v>370</v>
      </c>
      <c r="O123" s="926">
        <v>6267.6100000000006</v>
      </c>
      <c r="P123" s="926">
        <v>6226.7599999999993</v>
      </c>
      <c r="Q123" s="926">
        <v>6009.7800000000007</v>
      </c>
      <c r="R123" s="926">
        <v>-216.97999999999865</v>
      </c>
      <c r="S123" s="926">
        <v>6455.0868978999997</v>
      </c>
      <c r="T123" s="926">
        <v>11772.88</v>
      </c>
      <c r="U123" s="926">
        <v>7046.52</v>
      </c>
      <c r="V123" s="926">
        <v>7046.52</v>
      </c>
      <c r="W123" s="926">
        <v>7046.52</v>
      </c>
      <c r="X123" s="926">
        <v>7046.52</v>
      </c>
      <c r="Y123" s="926">
        <v>7046.52</v>
      </c>
      <c r="Z123" s="926">
        <v>7046.52</v>
      </c>
      <c r="AA123" s="926">
        <v>7046.52</v>
      </c>
      <c r="AB123" s="926">
        <v>7046.52</v>
      </c>
      <c r="AC123" s="926">
        <v>7046.52</v>
      </c>
      <c r="AD123" s="926">
        <v>6564.2339999999995</v>
      </c>
      <c r="AE123" s="926">
        <v>3003.1460000000002</v>
      </c>
      <c r="AF123" s="926">
        <v>3003.1460000000002</v>
      </c>
      <c r="AG123" s="926">
        <v>3003.1460000000002</v>
      </c>
      <c r="AH123" s="926">
        <v>3003.1460000000002</v>
      </c>
      <c r="AI123" s="926">
        <v>3003.1460000000002</v>
      </c>
      <c r="AJ123" s="926">
        <v>3003.1460000000002</v>
      </c>
      <c r="AK123" s="926">
        <v>3003.1460000000002</v>
      </c>
      <c r="AL123" s="926">
        <v>3003.1460000000002</v>
      </c>
      <c r="AM123" s="926">
        <v>3003.1460000000002</v>
      </c>
      <c r="AN123" s="926">
        <v>1.6908696013915476</v>
      </c>
      <c r="AO123" s="926">
        <v>-54.249863731244183</v>
      </c>
      <c r="AP123" s="926">
        <v>0</v>
      </c>
      <c r="AQ123" s="926">
        <v>0</v>
      </c>
      <c r="AR123" s="926">
        <v>0</v>
      </c>
      <c r="AS123" s="926">
        <v>0</v>
      </c>
      <c r="AT123" s="926">
        <v>0</v>
      </c>
      <c r="AU123" s="926">
        <v>0</v>
      </c>
      <c r="AV123" s="926">
        <v>0</v>
      </c>
      <c r="AW123" s="926">
        <v>0</v>
      </c>
      <c r="AX123" s="769"/>
      <c r="AY123" s="769"/>
      <c r="AZ123" s="769"/>
      <c r="BA123" s="943"/>
    </row>
    <row r="124" spans="1:53" ht="14.4">
      <c r="A124" s="785">
        <v>1</v>
      </c>
      <c r="B124" s="902"/>
      <c r="C124" s="954" t="b">
        <v>0</v>
      </c>
      <c r="D124" s="902"/>
      <c r="E124" s="902"/>
      <c r="F124" s="902"/>
      <c r="G124" s="902"/>
      <c r="H124" s="902"/>
      <c r="I124" s="902"/>
      <c r="J124" s="902"/>
      <c r="K124" s="902"/>
      <c r="L124" s="928" t="s">
        <v>1240</v>
      </c>
      <c r="M124" s="929" t="s">
        <v>1336</v>
      </c>
      <c r="N124" s="930" t="s">
        <v>370</v>
      </c>
      <c r="O124" s="786"/>
      <c r="P124" s="786"/>
      <c r="Q124" s="786"/>
      <c r="R124" s="937">
        <v>0</v>
      </c>
      <c r="S124" s="786"/>
      <c r="T124" s="786"/>
      <c r="U124" s="786"/>
      <c r="V124" s="786"/>
      <c r="W124" s="786"/>
      <c r="X124" s="786"/>
      <c r="Y124" s="786"/>
      <c r="Z124" s="786"/>
      <c r="AA124" s="786"/>
      <c r="AB124" s="786"/>
      <c r="AC124" s="786"/>
      <c r="AD124" s="786"/>
      <c r="AE124" s="786"/>
      <c r="AF124" s="786"/>
      <c r="AG124" s="786"/>
      <c r="AH124" s="786"/>
      <c r="AI124" s="786"/>
      <c r="AJ124" s="786"/>
      <c r="AK124" s="786"/>
      <c r="AL124" s="786"/>
      <c r="AM124" s="786"/>
      <c r="AN124" s="443"/>
      <c r="AO124" s="443"/>
      <c r="AP124" s="443"/>
      <c r="AQ124" s="443"/>
      <c r="AR124" s="443"/>
      <c r="AS124" s="443"/>
      <c r="AT124" s="443"/>
      <c r="AU124" s="443"/>
      <c r="AV124" s="443"/>
      <c r="AW124" s="443"/>
      <c r="AX124" s="769"/>
      <c r="AY124" s="769"/>
      <c r="AZ124" s="769"/>
      <c r="BA124" s="902"/>
    </row>
    <row r="125" spans="1:53" ht="14.4">
      <c r="A125" s="785">
        <v>1</v>
      </c>
      <c r="B125" s="902"/>
      <c r="C125" s="954" t="b">
        <v>0</v>
      </c>
      <c r="D125" s="902"/>
      <c r="E125" s="902"/>
      <c r="F125" s="902"/>
      <c r="G125" s="902"/>
      <c r="H125" s="902"/>
      <c r="I125" s="902"/>
      <c r="J125" s="902"/>
      <c r="K125" s="902"/>
      <c r="L125" s="928" t="s">
        <v>1241</v>
      </c>
      <c r="M125" s="929" t="s">
        <v>1337</v>
      </c>
      <c r="N125" s="930" t="s">
        <v>370</v>
      </c>
      <c r="O125" s="786"/>
      <c r="P125" s="786"/>
      <c r="Q125" s="786"/>
      <c r="R125" s="937">
        <v>0</v>
      </c>
      <c r="S125" s="786"/>
      <c r="T125" s="786"/>
      <c r="U125" s="786"/>
      <c r="V125" s="786"/>
      <c r="W125" s="786"/>
      <c r="X125" s="786"/>
      <c r="Y125" s="786"/>
      <c r="Z125" s="786"/>
      <c r="AA125" s="786"/>
      <c r="AB125" s="786"/>
      <c r="AC125" s="786"/>
      <c r="AD125" s="786"/>
      <c r="AE125" s="786"/>
      <c r="AF125" s="786"/>
      <c r="AG125" s="786"/>
      <c r="AH125" s="786"/>
      <c r="AI125" s="786"/>
      <c r="AJ125" s="786"/>
      <c r="AK125" s="786"/>
      <c r="AL125" s="786"/>
      <c r="AM125" s="786"/>
      <c r="AN125" s="443"/>
      <c r="AO125" s="443"/>
      <c r="AP125" s="443"/>
      <c r="AQ125" s="443"/>
      <c r="AR125" s="443"/>
      <c r="AS125" s="443"/>
      <c r="AT125" s="443"/>
      <c r="AU125" s="443"/>
      <c r="AV125" s="443"/>
      <c r="AW125" s="443"/>
      <c r="AX125" s="769"/>
      <c r="AY125" s="769"/>
      <c r="AZ125" s="769"/>
      <c r="BA125" s="902"/>
    </row>
    <row r="126" spans="1:53" s="116" customFormat="1" ht="11.4">
      <c r="A126" s="785">
        <v>1</v>
      </c>
      <c r="B126" s="902" t="s">
        <v>1217</v>
      </c>
      <c r="C126" s="943"/>
      <c r="D126" s="943"/>
      <c r="E126" s="943"/>
      <c r="F126" s="943"/>
      <c r="G126" s="943"/>
      <c r="H126" s="943"/>
      <c r="I126" s="943"/>
      <c r="J126" s="943"/>
      <c r="K126" s="943"/>
      <c r="L126" s="944" t="s">
        <v>139</v>
      </c>
      <c r="M126" s="950" t="s">
        <v>678</v>
      </c>
      <c r="N126" s="946" t="s">
        <v>329</v>
      </c>
      <c r="O126" s="955">
        <v>230.7</v>
      </c>
      <c r="P126" s="955">
        <v>228.89999999999998</v>
      </c>
      <c r="Q126" s="955">
        <v>228.89999999999998</v>
      </c>
      <c r="R126" s="955">
        <v>0</v>
      </c>
      <c r="S126" s="955">
        <v>230.7</v>
      </c>
      <c r="T126" s="955">
        <v>230.7</v>
      </c>
      <c r="U126" s="955">
        <v>0</v>
      </c>
      <c r="V126" s="955">
        <v>0</v>
      </c>
      <c r="W126" s="955">
        <v>0</v>
      </c>
      <c r="X126" s="955">
        <v>0</v>
      </c>
      <c r="Y126" s="955">
        <v>0</v>
      </c>
      <c r="Z126" s="955">
        <v>0</v>
      </c>
      <c r="AA126" s="955">
        <v>0</v>
      </c>
      <c r="AB126" s="955">
        <v>0</v>
      </c>
      <c r="AC126" s="955">
        <v>0</v>
      </c>
      <c r="AD126" s="955">
        <v>230.7</v>
      </c>
      <c r="AE126" s="955">
        <v>0</v>
      </c>
      <c r="AF126" s="955">
        <v>0</v>
      </c>
      <c r="AG126" s="955">
        <v>0</v>
      </c>
      <c r="AH126" s="955">
        <v>0</v>
      </c>
      <c r="AI126" s="955">
        <v>0</v>
      </c>
      <c r="AJ126" s="955">
        <v>0</v>
      </c>
      <c r="AK126" s="955">
        <v>0</v>
      </c>
      <c r="AL126" s="955">
        <v>0</v>
      </c>
      <c r="AM126" s="955">
        <v>0</v>
      </c>
      <c r="AN126" s="537"/>
      <c r="AO126" s="537"/>
      <c r="AP126" s="537"/>
      <c r="AQ126" s="537"/>
      <c r="AR126" s="537"/>
      <c r="AS126" s="537"/>
      <c r="AT126" s="537"/>
      <c r="AU126" s="537"/>
      <c r="AV126" s="537"/>
      <c r="AW126" s="537"/>
      <c r="AX126" s="769"/>
      <c r="AY126" s="769"/>
      <c r="AZ126" s="769"/>
      <c r="BA126" s="943"/>
    </row>
    <row r="127" spans="1:53" ht="11.4">
      <c r="A127" s="785">
        <v>1</v>
      </c>
      <c r="B127" s="902" t="s">
        <v>1213</v>
      </c>
      <c r="C127" s="902"/>
      <c r="D127" s="902"/>
      <c r="E127" s="902"/>
      <c r="F127" s="902"/>
      <c r="G127" s="902"/>
      <c r="H127" s="902"/>
      <c r="I127" s="902"/>
      <c r="J127" s="902"/>
      <c r="K127" s="902"/>
      <c r="L127" s="928" t="s">
        <v>150</v>
      </c>
      <c r="M127" s="953" t="s">
        <v>1136</v>
      </c>
      <c r="N127" s="930" t="s">
        <v>329</v>
      </c>
      <c r="O127" s="956">
        <v>115.35</v>
      </c>
      <c r="P127" s="956">
        <v>114.44999999999999</v>
      </c>
      <c r="Q127" s="956">
        <v>114.44999999999999</v>
      </c>
      <c r="R127" s="932">
        <v>0</v>
      </c>
      <c r="S127" s="956">
        <v>115.35</v>
      </c>
      <c r="T127" s="956">
        <v>115.35</v>
      </c>
      <c r="U127" s="956">
        <v>0</v>
      </c>
      <c r="V127" s="956">
        <v>0</v>
      </c>
      <c r="W127" s="956">
        <v>0</v>
      </c>
      <c r="X127" s="956">
        <v>0</v>
      </c>
      <c r="Y127" s="956">
        <v>0</v>
      </c>
      <c r="Z127" s="956">
        <v>0</v>
      </c>
      <c r="AA127" s="956">
        <v>0</v>
      </c>
      <c r="AB127" s="956">
        <v>0</v>
      </c>
      <c r="AC127" s="956">
        <v>0</v>
      </c>
      <c r="AD127" s="956">
        <v>115.35</v>
      </c>
      <c r="AE127" s="956">
        <v>0</v>
      </c>
      <c r="AF127" s="956">
        <v>0</v>
      </c>
      <c r="AG127" s="956">
        <v>0</v>
      </c>
      <c r="AH127" s="956">
        <v>0</v>
      </c>
      <c r="AI127" s="956">
        <v>0</v>
      </c>
      <c r="AJ127" s="956">
        <v>0</v>
      </c>
      <c r="AK127" s="956">
        <v>0</v>
      </c>
      <c r="AL127" s="956">
        <v>0</v>
      </c>
      <c r="AM127" s="956">
        <v>0</v>
      </c>
      <c r="AN127" s="443"/>
      <c r="AO127" s="443"/>
      <c r="AP127" s="443"/>
      <c r="AQ127" s="443"/>
      <c r="AR127" s="443"/>
      <c r="AS127" s="443"/>
      <c r="AT127" s="443"/>
      <c r="AU127" s="443"/>
      <c r="AV127" s="443"/>
      <c r="AW127" s="443"/>
      <c r="AX127" s="769"/>
      <c r="AY127" s="769"/>
      <c r="AZ127" s="769"/>
      <c r="BA127" s="902"/>
    </row>
    <row r="128" spans="1:53" ht="11.4">
      <c r="A128" s="785">
        <v>1</v>
      </c>
      <c r="B128" s="902" t="s">
        <v>1208</v>
      </c>
      <c r="C128" s="902"/>
      <c r="D128" s="902"/>
      <c r="E128" s="902"/>
      <c r="F128" s="902"/>
      <c r="G128" s="902"/>
      <c r="H128" s="902"/>
      <c r="I128" s="902"/>
      <c r="J128" s="902"/>
      <c r="K128" s="902"/>
      <c r="L128" s="928" t="s">
        <v>151</v>
      </c>
      <c r="M128" s="953" t="s">
        <v>1135</v>
      </c>
      <c r="N128" s="930" t="s">
        <v>679</v>
      </c>
      <c r="O128" s="786">
        <v>26.64</v>
      </c>
      <c r="P128" s="786"/>
      <c r="Q128" s="786">
        <v>27.64</v>
      </c>
      <c r="R128" s="937">
        <v>27.64</v>
      </c>
      <c r="S128" s="786">
        <v>27.98</v>
      </c>
      <c r="T128" s="786">
        <v>29.1</v>
      </c>
      <c r="U128" s="786"/>
      <c r="V128" s="786"/>
      <c r="W128" s="786"/>
      <c r="X128" s="786"/>
      <c r="Y128" s="786"/>
      <c r="Z128" s="786"/>
      <c r="AA128" s="786"/>
      <c r="AB128" s="786"/>
      <c r="AC128" s="786"/>
      <c r="AD128" s="786">
        <v>27.98</v>
      </c>
      <c r="AE128" s="786"/>
      <c r="AF128" s="786"/>
      <c r="AG128" s="786"/>
      <c r="AH128" s="786"/>
      <c r="AI128" s="786"/>
      <c r="AJ128" s="786"/>
      <c r="AK128" s="786"/>
      <c r="AL128" s="786"/>
      <c r="AM128" s="786"/>
      <c r="AN128" s="443"/>
      <c r="AO128" s="443"/>
      <c r="AP128" s="443"/>
      <c r="AQ128" s="443"/>
      <c r="AR128" s="443"/>
      <c r="AS128" s="443"/>
      <c r="AT128" s="443"/>
      <c r="AU128" s="443"/>
      <c r="AV128" s="443"/>
      <c r="AW128" s="443"/>
      <c r="AX128" s="769"/>
      <c r="AY128" s="769"/>
      <c r="AZ128" s="769"/>
      <c r="BA128" s="902"/>
    </row>
    <row r="129" spans="1:53" ht="11.4">
      <c r="A129" s="785">
        <v>1</v>
      </c>
      <c r="B129" s="902" t="s">
        <v>1214</v>
      </c>
      <c r="C129" s="902"/>
      <c r="D129" s="902"/>
      <c r="E129" s="902"/>
      <c r="F129" s="902"/>
      <c r="G129" s="902"/>
      <c r="H129" s="902"/>
      <c r="I129" s="902"/>
      <c r="J129" s="902"/>
      <c r="K129" s="902"/>
      <c r="L129" s="928" t="s">
        <v>152</v>
      </c>
      <c r="M129" s="953" t="s">
        <v>1137</v>
      </c>
      <c r="N129" s="930" t="s">
        <v>329</v>
      </c>
      <c r="O129" s="957">
        <v>115.35</v>
      </c>
      <c r="P129" s="957">
        <v>114.44999999999999</v>
      </c>
      <c r="Q129" s="957">
        <v>114.44999999999999</v>
      </c>
      <c r="R129" s="932">
        <v>0</v>
      </c>
      <c r="S129" s="957">
        <v>115.35</v>
      </c>
      <c r="T129" s="957">
        <v>115.35</v>
      </c>
      <c r="U129" s="957">
        <v>0</v>
      </c>
      <c r="V129" s="957">
        <v>0</v>
      </c>
      <c r="W129" s="957">
        <v>0</v>
      </c>
      <c r="X129" s="957">
        <v>0</v>
      </c>
      <c r="Y129" s="957">
        <v>0</v>
      </c>
      <c r="Z129" s="957">
        <v>0</v>
      </c>
      <c r="AA129" s="957">
        <v>0</v>
      </c>
      <c r="AB129" s="957">
        <v>0</v>
      </c>
      <c r="AC129" s="957">
        <v>0</v>
      </c>
      <c r="AD129" s="957">
        <v>115.35</v>
      </c>
      <c r="AE129" s="957">
        <v>0</v>
      </c>
      <c r="AF129" s="957">
        <v>0</v>
      </c>
      <c r="AG129" s="957">
        <v>0</v>
      </c>
      <c r="AH129" s="957">
        <v>0</v>
      </c>
      <c r="AI129" s="957">
        <v>0</v>
      </c>
      <c r="AJ129" s="957">
        <v>0</v>
      </c>
      <c r="AK129" s="957">
        <v>0</v>
      </c>
      <c r="AL129" s="957">
        <v>0</v>
      </c>
      <c r="AM129" s="957">
        <v>0</v>
      </c>
      <c r="AN129" s="443"/>
      <c r="AO129" s="443"/>
      <c r="AP129" s="443"/>
      <c r="AQ129" s="443"/>
      <c r="AR129" s="443"/>
      <c r="AS129" s="443"/>
      <c r="AT129" s="443"/>
      <c r="AU129" s="443"/>
      <c r="AV129" s="443"/>
      <c r="AW129" s="443"/>
      <c r="AX129" s="769"/>
      <c r="AY129" s="769"/>
      <c r="AZ129" s="769"/>
      <c r="BA129" s="902"/>
    </row>
    <row r="130" spans="1:53" ht="11.4">
      <c r="A130" s="785">
        <v>1</v>
      </c>
      <c r="B130" s="902" t="s">
        <v>1209</v>
      </c>
      <c r="C130" s="902"/>
      <c r="D130" s="902"/>
      <c r="E130" s="902"/>
      <c r="F130" s="902"/>
      <c r="G130" s="902"/>
      <c r="H130" s="902"/>
      <c r="I130" s="902"/>
      <c r="J130" s="902"/>
      <c r="K130" s="902"/>
      <c r="L130" s="928" t="s">
        <v>153</v>
      </c>
      <c r="M130" s="953" t="s">
        <v>1138</v>
      </c>
      <c r="N130" s="930" t="s">
        <v>679</v>
      </c>
      <c r="O130" s="958">
        <v>27.695587342869533</v>
      </c>
      <c r="P130" s="958">
        <v>54.405941459152466</v>
      </c>
      <c r="Q130" s="958">
        <v>24.870091743119279</v>
      </c>
      <c r="R130" s="937">
        <v>-29.535849716033187</v>
      </c>
      <c r="S130" s="958">
        <v>27.980874710879931</v>
      </c>
      <c r="T130" s="958">
        <v>72.962245340268751</v>
      </c>
      <c r="U130" s="958">
        <v>0</v>
      </c>
      <c r="V130" s="958">
        <v>0</v>
      </c>
      <c r="W130" s="958">
        <v>0</v>
      </c>
      <c r="X130" s="958">
        <v>0</v>
      </c>
      <c r="Y130" s="958">
        <v>0</v>
      </c>
      <c r="Z130" s="958">
        <v>0</v>
      </c>
      <c r="AA130" s="958">
        <v>0</v>
      </c>
      <c r="AB130" s="958">
        <v>0</v>
      </c>
      <c r="AC130" s="958">
        <v>0</v>
      </c>
      <c r="AD130" s="958">
        <v>28.927100130039008</v>
      </c>
      <c r="AE130" s="958">
        <v>0</v>
      </c>
      <c r="AF130" s="958">
        <v>0</v>
      </c>
      <c r="AG130" s="958">
        <v>0</v>
      </c>
      <c r="AH130" s="958">
        <v>0</v>
      </c>
      <c r="AI130" s="958">
        <v>0</v>
      </c>
      <c r="AJ130" s="958">
        <v>0</v>
      </c>
      <c r="AK130" s="958">
        <v>0</v>
      </c>
      <c r="AL130" s="958">
        <v>0</v>
      </c>
      <c r="AM130" s="958">
        <v>0</v>
      </c>
      <c r="AN130" s="443"/>
      <c r="AO130" s="443"/>
      <c r="AP130" s="443"/>
      <c r="AQ130" s="443"/>
      <c r="AR130" s="443"/>
      <c r="AS130" s="443"/>
      <c r="AT130" s="443"/>
      <c r="AU130" s="443"/>
      <c r="AV130" s="443"/>
      <c r="AW130" s="443"/>
      <c r="AX130" s="769"/>
      <c r="AY130" s="769"/>
      <c r="AZ130" s="769"/>
      <c r="BA130" s="902"/>
    </row>
    <row r="131" spans="1:53" ht="11.4">
      <c r="A131" s="785">
        <v>1</v>
      </c>
      <c r="B131" s="902"/>
      <c r="C131" s="902"/>
      <c r="D131" s="902"/>
      <c r="E131" s="902"/>
      <c r="F131" s="902"/>
      <c r="G131" s="902"/>
      <c r="H131" s="902"/>
      <c r="I131" s="902"/>
      <c r="J131" s="902"/>
      <c r="K131" s="902"/>
      <c r="L131" s="928" t="s">
        <v>680</v>
      </c>
      <c r="M131" s="929" t="s">
        <v>681</v>
      </c>
      <c r="N131" s="930" t="s">
        <v>145</v>
      </c>
      <c r="O131" s="959">
        <v>103.96241495071146</v>
      </c>
      <c r="P131" s="959">
        <v>0</v>
      </c>
      <c r="Q131" s="959">
        <v>89.978624251516919</v>
      </c>
      <c r="R131" s="443"/>
      <c r="S131" s="959">
        <v>100.00312620042864</v>
      </c>
      <c r="T131" s="959">
        <v>250.7293654304768</v>
      </c>
      <c r="U131" s="959">
        <v>0</v>
      </c>
      <c r="V131" s="959">
        <v>0</v>
      </c>
      <c r="W131" s="959">
        <v>0</v>
      </c>
      <c r="X131" s="959">
        <v>0</v>
      </c>
      <c r="Y131" s="959">
        <v>0</v>
      </c>
      <c r="Z131" s="959">
        <v>0</v>
      </c>
      <c r="AA131" s="959">
        <v>0</v>
      </c>
      <c r="AB131" s="959">
        <v>0</v>
      </c>
      <c r="AC131" s="959">
        <v>0</v>
      </c>
      <c r="AD131" s="959">
        <v>103.38491826318446</v>
      </c>
      <c r="AE131" s="959">
        <v>0</v>
      </c>
      <c r="AF131" s="959">
        <v>0</v>
      </c>
      <c r="AG131" s="959">
        <v>0</v>
      </c>
      <c r="AH131" s="959">
        <v>0</v>
      </c>
      <c r="AI131" s="959">
        <v>0</v>
      </c>
      <c r="AJ131" s="959">
        <v>0</v>
      </c>
      <c r="AK131" s="959">
        <v>0</v>
      </c>
      <c r="AL131" s="959">
        <v>0</v>
      </c>
      <c r="AM131" s="959">
        <v>0</v>
      </c>
      <c r="AN131" s="443"/>
      <c r="AO131" s="443"/>
      <c r="AP131" s="443"/>
      <c r="AQ131" s="443"/>
      <c r="AR131" s="443"/>
      <c r="AS131" s="443"/>
      <c r="AT131" s="443"/>
      <c r="AU131" s="443"/>
      <c r="AV131" s="443"/>
      <c r="AW131" s="443"/>
      <c r="AX131" s="769"/>
      <c r="AY131" s="769"/>
      <c r="AZ131" s="769"/>
      <c r="BA131" s="902"/>
    </row>
    <row r="132" spans="1:53" ht="11.4">
      <c r="A132" s="785">
        <v>1</v>
      </c>
      <c r="B132" s="902"/>
      <c r="C132" s="902"/>
      <c r="D132" s="902"/>
      <c r="E132" s="902"/>
      <c r="F132" s="902"/>
      <c r="G132" s="902"/>
      <c r="H132" s="902"/>
      <c r="I132" s="902"/>
      <c r="J132" s="902"/>
      <c r="K132" s="902"/>
      <c r="L132" s="928" t="s">
        <v>682</v>
      </c>
      <c r="M132" s="929" t="s">
        <v>683</v>
      </c>
      <c r="N132" s="930" t="s">
        <v>679</v>
      </c>
      <c r="O132" s="786">
        <v>27.167793671434769</v>
      </c>
      <c r="P132" s="786">
        <v>27.202970729576233</v>
      </c>
      <c r="Q132" s="786">
        <v>26.255045871559638</v>
      </c>
      <c r="R132" s="937">
        <v>-0.9479248580165951</v>
      </c>
      <c r="S132" s="786">
        <v>27.980437355439964</v>
      </c>
      <c r="T132" s="786">
        <v>51.031122670134373</v>
      </c>
      <c r="U132" s="786">
        <v>0</v>
      </c>
      <c r="V132" s="786">
        <v>0</v>
      </c>
      <c r="W132" s="786">
        <v>0</v>
      </c>
      <c r="X132" s="786">
        <v>0</v>
      </c>
      <c r="Y132" s="786">
        <v>0</v>
      </c>
      <c r="Z132" s="786">
        <v>0</v>
      </c>
      <c r="AA132" s="786">
        <v>0</v>
      </c>
      <c r="AB132" s="786">
        <v>0</v>
      </c>
      <c r="AC132" s="786">
        <v>0</v>
      </c>
      <c r="AD132" s="786">
        <v>28.453550065019506</v>
      </c>
      <c r="AE132" s="786">
        <v>0</v>
      </c>
      <c r="AF132" s="786">
        <v>0</v>
      </c>
      <c r="AG132" s="786">
        <v>0</v>
      </c>
      <c r="AH132" s="786">
        <v>0</v>
      </c>
      <c r="AI132" s="786">
        <v>0</v>
      </c>
      <c r="AJ132" s="786">
        <v>0</v>
      </c>
      <c r="AK132" s="786">
        <v>0</v>
      </c>
      <c r="AL132" s="786">
        <v>0</v>
      </c>
      <c r="AM132" s="786">
        <v>0</v>
      </c>
      <c r="AN132" s="443"/>
      <c r="AO132" s="443"/>
      <c r="AP132" s="443"/>
      <c r="AQ132" s="443"/>
      <c r="AR132" s="443"/>
      <c r="AS132" s="443"/>
      <c r="AT132" s="443"/>
      <c r="AU132" s="443"/>
      <c r="AV132" s="443"/>
      <c r="AW132" s="443"/>
      <c r="AX132" s="769"/>
      <c r="AY132" s="769"/>
      <c r="AZ132" s="769"/>
      <c r="BA132" s="902"/>
    </row>
    <row r="133" spans="1:53" s="116" customFormat="1" ht="11.4">
      <c r="A133" s="785">
        <v>1</v>
      </c>
      <c r="B133" s="943"/>
      <c r="C133" s="943"/>
      <c r="D133" s="943"/>
      <c r="E133" s="943"/>
      <c r="F133" s="943"/>
      <c r="G133" s="943"/>
      <c r="H133" s="943"/>
      <c r="I133" s="943"/>
      <c r="J133" s="943"/>
      <c r="K133" s="943"/>
      <c r="L133" s="944" t="s">
        <v>140</v>
      </c>
      <c r="M133" s="950" t="s">
        <v>1342</v>
      </c>
      <c r="N133" s="946" t="s">
        <v>370</v>
      </c>
      <c r="O133" s="960">
        <v>5976.9146077156493</v>
      </c>
      <c r="P133" s="960">
        <v>5916.6461336828306</v>
      </c>
      <c r="Q133" s="960">
        <v>5710.4724770642215</v>
      </c>
      <c r="R133" s="926">
        <v>0</v>
      </c>
      <c r="S133" s="960">
        <v>6155.696218196792</v>
      </c>
      <c r="T133" s="960">
        <v>11226.846987429562</v>
      </c>
      <c r="U133" s="960">
        <v>0</v>
      </c>
      <c r="V133" s="960">
        <v>0</v>
      </c>
      <c r="W133" s="960">
        <v>0</v>
      </c>
      <c r="X133" s="960">
        <v>0</v>
      </c>
      <c r="Y133" s="960">
        <v>0</v>
      </c>
      <c r="Z133" s="960">
        <v>0</v>
      </c>
      <c r="AA133" s="960">
        <v>0</v>
      </c>
      <c r="AB133" s="960">
        <v>0</v>
      </c>
      <c r="AC133" s="960">
        <v>0</v>
      </c>
      <c r="AD133" s="960">
        <v>6259.7810143042916</v>
      </c>
      <c r="AE133" s="960">
        <v>0</v>
      </c>
      <c r="AF133" s="960">
        <v>0</v>
      </c>
      <c r="AG133" s="960">
        <v>0</v>
      </c>
      <c r="AH133" s="960">
        <v>0</v>
      </c>
      <c r="AI133" s="960">
        <v>0</v>
      </c>
      <c r="AJ133" s="960">
        <v>0</v>
      </c>
      <c r="AK133" s="960">
        <v>0</v>
      </c>
      <c r="AL133" s="960">
        <v>0</v>
      </c>
      <c r="AM133" s="960">
        <v>0</v>
      </c>
      <c r="AN133" s="926">
        <v>1.6908696013915634</v>
      </c>
      <c r="AO133" s="926">
        <v>-100</v>
      </c>
      <c r="AP133" s="926">
        <v>0</v>
      </c>
      <c r="AQ133" s="926">
        <v>0</v>
      </c>
      <c r="AR133" s="926">
        <v>0</v>
      </c>
      <c r="AS133" s="926">
        <v>0</v>
      </c>
      <c r="AT133" s="926">
        <v>0</v>
      </c>
      <c r="AU133" s="926">
        <v>0</v>
      </c>
      <c r="AV133" s="926">
        <v>0</v>
      </c>
      <c r="AW133" s="926">
        <v>0</v>
      </c>
      <c r="AX133" s="769"/>
      <c r="AY133" s="769"/>
      <c r="AZ133" s="769"/>
      <c r="BA133" s="943"/>
    </row>
    <row r="134" spans="1:53" s="116" customFormat="1" ht="11.4">
      <c r="A134" s="785">
        <v>1</v>
      </c>
      <c r="B134" s="902" t="s">
        <v>1218</v>
      </c>
      <c r="C134" s="943"/>
      <c r="D134" s="943"/>
      <c r="E134" s="943"/>
      <c r="F134" s="943"/>
      <c r="G134" s="943"/>
      <c r="H134" s="943"/>
      <c r="I134" s="943"/>
      <c r="J134" s="943"/>
      <c r="K134" s="943"/>
      <c r="L134" s="944" t="s">
        <v>141</v>
      </c>
      <c r="M134" s="950" t="s">
        <v>684</v>
      </c>
      <c r="N134" s="946" t="s">
        <v>329</v>
      </c>
      <c r="O134" s="955">
        <v>220</v>
      </c>
      <c r="P134" s="955">
        <v>217.5</v>
      </c>
      <c r="Q134" s="955">
        <v>217.5</v>
      </c>
      <c r="R134" s="955">
        <v>0</v>
      </c>
      <c r="S134" s="955">
        <v>220</v>
      </c>
      <c r="T134" s="955">
        <v>220</v>
      </c>
      <c r="U134" s="955">
        <v>0</v>
      </c>
      <c r="V134" s="955">
        <v>0</v>
      </c>
      <c r="W134" s="955">
        <v>0</v>
      </c>
      <c r="X134" s="955">
        <v>0</v>
      </c>
      <c r="Y134" s="955">
        <v>0</v>
      </c>
      <c r="Z134" s="955">
        <v>0</v>
      </c>
      <c r="AA134" s="955">
        <v>0</v>
      </c>
      <c r="AB134" s="955">
        <v>0</v>
      </c>
      <c r="AC134" s="955">
        <v>0</v>
      </c>
      <c r="AD134" s="955">
        <v>220</v>
      </c>
      <c r="AE134" s="955">
        <v>0</v>
      </c>
      <c r="AF134" s="955">
        <v>0</v>
      </c>
      <c r="AG134" s="955">
        <v>0</v>
      </c>
      <c r="AH134" s="955">
        <v>0</v>
      </c>
      <c r="AI134" s="955">
        <v>0</v>
      </c>
      <c r="AJ134" s="955">
        <v>0</v>
      </c>
      <c r="AK134" s="955">
        <v>0</v>
      </c>
      <c r="AL134" s="955">
        <v>0</v>
      </c>
      <c r="AM134" s="955">
        <v>0</v>
      </c>
      <c r="AN134" s="537"/>
      <c r="AO134" s="537"/>
      <c r="AP134" s="537"/>
      <c r="AQ134" s="537"/>
      <c r="AR134" s="537"/>
      <c r="AS134" s="537"/>
      <c r="AT134" s="537"/>
      <c r="AU134" s="537"/>
      <c r="AV134" s="537"/>
      <c r="AW134" s="537"/>
      <c r="AX134" s="769"/>
      <c r="AY134" s="769"/>
      <c r="AZ134" s="769"/>
      <c r="BA134" s="943"/>
    </row>
    <row r="135" spans="1:53" ht="11.4">
      <c r="A135" s="785">
        <v>1</v>
      </c>
      <c r="B135" s="902" t="s">
        <v>1215</v>
      </c>
      <c r="C135" s="902"/>
      <c r="D135" s="902"/>
      <c r="E135" s="902"/>
      <c r="F135" s="902"/>
      <c r="G135" s="902"/>
      <c r="H135" s="902"/>
      <c r="I135" s="902"/>
      <c r="J135" s="902"/>
      <c r="K135" s="902"/>
      <c r="L135" s="961" t="s">
        <v>154</v>
      </c>
      <c r="M135" s="953" t="s">
        <v>1200</v>
      </c>
      <c r="N135" s="962" t="s">
        <v>329</v>
      </c>
      <c r="O135" s="956">
        <v>110</v>
      </c>
      <c r="P135" s="956">
        <v>108.75</v>
      </c>
      <c r="Q135" s="956">
        <v>108.75</v>
      </c>
      <c r="R135" s="932">
        <v>0</v>
      </c>
      <c r="S135" s="956">
        <v>110</v>
      </c>
      <c r="T135" s="956">
        <v>110</v>
      </c>
      <c r="U135" s="956">
        <v>0</v>
      </c>
      <c r="V135" s="956">
        <v>0</v>
      </c>
      <c r="W135" s="956">
        <v>0</v>
      </c>
      <c r="X135" s="956">
        <v>0</v>
      </c>
      <c r="Y135" s="956">
        <v>0</v>
      </c>
      <c r="Z135" s="956">
        <v>0</v>
      </c>
      <c r="AA135" s="956">
        <v>0</v>
      </c>
      <c r="AB135" s="956">
        <v>0</v>
      </c>
      <c r="AC135" s="956">
        <v>0</v>
      </c>
      <c r="AD135" s="956">
        <v>110</v>
      </c>
      <c r="AE135" s="956">
        <v>0</v>
      </c>
      <c r="AF135" s="956">
        <v>0</v>
      </c>
      <c r="AG135" s="956">
        <v>0</v>
      </c>
      <c r="AH135" s="956">
        <v>0</v>
      </c>
      <c r="AI135" s="956">
        <v>0</v>
      </c>
      <c r="AJ135" s="956">
        <v>0</v>
      </c>
      <c r="AK135" s="956">
        <v>0</v>
      </c>
      <c r="AL135" s="956">
        <v>0</v>
      </c>
      <c r="AM135" s="956">
        <v>0</v>
      </c>
      <c r="AN135" s="443"/>
      <c r="AO135" s="443"/>
      <c r="AP135" s="443"/>
      <c r="AQ135" s="443"/>
      <c r="AR135" s="443"/>
      <c r="AS135" s="443"/>
      <c r="AT135" s="443"/>
      <c r="AU135" s="443"/>
      <c r="AV135" s="443"/>
      <c r="AW135" s="443"/>
      <c r="AX135" s="769"/>
      <c r="AY135" s="769"/>
      <c r="AZ135" s="769"/>
      <c r="BA135" s="902"/>
    </row>
    <row r="136" spans="1:53" ht="11.4">
      <c r="A136" s="785">
        <v>1</v>
      </c>
      <c r="B136" s="902" t="s">
        <v>1211</v>
      </c>
      <c r="C136" s="902"/>
      <c r="D136" s="902"/>
      <c r="E136" s="902"/>
      <c r="F136" s="902"/>
      <c r="G136" s="902"/>
      <c r="H136" s="902"/>
      <c r="I136" s="902"/>
      <c r="J136" s="902"/>
      <c r="K136" s="902"/>
      <c r="L136" s="961" t="s">
        <v>155</v>
      </c>
      <c r="M136" s="953" t="s">
        <v>1201</v>
      </c>
      <c r="N136" s="962" t="s">
        <v>679</v>
      </c>
      <c r="O136" s="958">
        <v>26.64</v>
      </c>
      <c r="P136" s="958">
        <v>0</v>
      </c>
      <c r="Q136" s="958">
        <v>27.64</v>
      </c>
      <c r="R136" s="937">
        <v>27.64</v>
      </c>
      <c r="S136" s="958">
        <v>27.98</v>
      </c>
      <c r="T136" s="958">
        <v>29.1</v>
      </c>
      <c r="U136" s="958">
        <v>0</v>
      </c>
      <c r="V136" s="958">
        <v>0</v>
      </c>
      <c r="W136" s="958">
        <v>0</v>
      </c>
      <c r="X136" s="958">
        <v>0</v>
      </c>
      <c r="Y136" s="958">
        <v>0</v>
      </c>
      <c r="Z136" s="958">
        <v>0</v>
      </c>
      <c r="AA136" s="958">
        <v>0</v>
      </c>
      <c r="AB136" s="958">
        <v>0</v>
      </c>
      <c r="AC136" s="958">
        <v>0</v>
      </c>
      <c r="AD136" s="958">
        <v>27.98</v>
      </c>
      <c r="AE136" s="958">
        <v>0</v>
      </c>
      <c r="AF136" s="958">
        <v>0</v>
      </c>
      <c r="AG136" s="958">
        <v>0</v>
      </c>
      <c r="AH136" s="958">
        <v>0</v>
      </c>
      <c r="AI136" s="958">
        <v>0</v>
      </c>
      <c r="AJ136" s="958">
        <v>0</v>
      </c>
      <c r="AK136" s="958">
        <v>0</v>
      </c>
      <c r="AL136" s="958">
        <v>0</v>
      </c>
      <c r="AM136" s="958">
        <v>0</v>
      </c>
      <c r="AN136" s="443"/>
      <c r="AO136" s="443"/>
      <c r="AP136" s="443"/>
      <c r="AQ136" s="443"/>
      <c r="AR136" s="443"/>
      <c r="AS136" s="443"/>
      <c r="AT136" s="443"/>
      <c r="AU136" s="443"/>
      <c r="AV136" s="443"/>
      <c r="AW136" s="443"/>
      <c r="AX136" s="769"/>
      <c r="AY136" s="769"/>
      <c r="AZ136" s="769"/>
      <c r="BA136" s="902"/>
    </row>
    <row r="137" spans="1:53" ht="11.4">
      <c r="A137" s="785">
        <v>1</v>
      </c>
      <c r="B137" s="902" t="s">
        <v>1216</v>
      </c>
      <c r="C137" s="902"/>
      <c r="D137" s="902"/>
      <c r="E137" s="902"/>
      <c r="F137" s="902"/>
      <c r="G137" s="902"/>
      <c r="H137" s="902"/>
      <c r="I137" s="902"/>
      <c r="J137" s="902"/>
      <c r="K137" s="902"/>
      <c r="L137" s="961" t="s">
        <v>156</v>
      </c>
      <c r="M137" s="953" t="s">
        <v>1202</v>
      </c>
      <c r="N137" s="962" t="s">
        <v>329</v>
      </c>
      <c r="O137" s="957">
        <v>110</v>
      </c>
      <c r="P137" s="957">
        <v>108.75</v>
      </c>
      <c r="Q137" s="957">
        <v>108.75</v>
      </c>
      <c r="R137" s="932">
        <v>0</v>
      </c>
      <c r="S137" s="957">
        <v>110</v>
      </c>
      <c r="T137" s="957">
        <v>110</v>
      </c>
      <c r="U137" s="957">
        <v>0</v>
      </c>
      <c r="V137" s="957">
        <v>0</v>
      </c>
      <c r="W137" s="957">
        <v>0</v>
      </c>
      <c r="X137" s="957">
        <v>0</v>
      </c>
      <c r="Y137" s="957">
        <v>0</v>
      </c>
      <c r="Z137" s="957">
        <v>0</v>
      </c>
      <c r="AA137" s="957">
        <v>0</v>
      </c>
      <c r="AB137" s="957">
        <v>0</v>
      </c>
      <c r="AC137" s="957">
        <v>0</v>
      </c>
      <c r="AD137" s="957">
        <v>110</v>
      </c>
      <c r="AE137" s="957">
        <v>0</v>
      </c>
      <c r="AF137" s="957">
        <v>0</v>
      </c>
      <c r="AG137" s="957">
        <v>0</v>
      </c>
      <c r="AH137" s="957">
        <v>0</v>
      </c>
      <c r="AI137" s="957">
        <v>0</v>
      </c>
      <c r="AJ137" s="957">
        <v>0</v>
      </c>
      <c r="AK137" s="957">
        <v>0</v>
      </c>
      <c r="AL137" s="957">
        <v>0</v>
      </c>
      <c r="AM137" s="957">
        <v>0</v>
      </c>
      <c r="AN137" s="443"/>
      <c r="AO137" s="443"/>
      <c r="AP137" s="443"/>
      <c r="AQ137" s="443"/>
      <c r="AR137" s="443"/>
      <c r="AS137" s="443"/>
      <c r="AT137" s="443"/>
      <c r="AU137" s="443"/>
      <c r="AV137" s="443"/>
      <c r="AW137" s="443"/>
      <c r="AX137" s="769"/>
      <c r="AY137" s="769"/>
      <c r="AZ137" s="769"/>
      <c r="BA137" s="902"/>
    </row>
    <row r="138" spans="1:53" ht="11.4">
      <c r="A138" s="785">
        <v>1</v>
      </c>
      <c r="B138" s="902" t="s">
        <v>1210</v>
      </c>
      <c r="C138" s="902"/>
      <c r="D138" s="902"/>
      <c r="E138" s="902"/>
      <c r="F138" s="902"/>
      <c r="G138" s="902"/>
      <c r="H138" s="902"/>
      <c r="I138" s="902"/>
      <c r="J138" s="902"/>
      <c r="K138" s="902"/>
      <c r="L138" s="961" t="s">
        <v>157</v>
      </c>
      <c r="M138" s="953" t="s">
        <v>1203</v>
      </c>
      <c r="N138" s="962" t="s">
        <v>679</v>
      </c>
      <c r="O138" s="958">
        <v>27.695587342869533</v>
      </c>
      <c r="P138" s="958">
        <v>54.405941459152466</v>
      </c>
      <c r="Q138" s="958">
        <v>24.870091743119279</v>
      </c>
      <c r="R138" s="937">
        <v>-29.535849716033187</v>
      </c>
      <c r="S138" s="958">
        <v>27.980874710879931</v>
      </c>
      <c r="T138" s="958">
        <v>72.962245340268751</v>
      </c>
      <c r="U138" s="958">
        <v>0</v>
      </c>
      <c r="V138" s="958">
        <v>0</v>
      </c>
      <c r="W138" s="958">
        <v>0</v>
      </c>
      <c r="X138" s="958">
        <v>0</v>
      </c>
      <c r="Y138" s="958">
        <v>0</v>
      </c>
      <c r="Z138" s="958">
        <v>0</v>
      </c>
      <c r="AA138" s="958">
        <v>0</v>
      </c>
      <c r="AB138" s="958">
        <v>0</v>
      </c>
      <c r="AC138" s="958">
        <v>0</v>
      </c>
      <c r="AD138" s="958">
        <v>28.927100130039008</v>
      </c>
      <c r="AE138" s="958">
        <v>0</v>
      </c>
      <c r="AF138" s="958">
        <v>0</v>
      </c>
      <c r="AG138" s="958">
        <v>0</v>
      </c>
      <c r="AH138" s="958">
        <v>0</v>
      </c>
      <c r="AI138" s="958">
        <v>0</v>
      </c>
      <c r="AJ138" s="958">
        <v>0</v>
      </c>
      <c r="AK138" s="958">
        <v>0</v>
      </c>
      <c r="AL138" s="958">
        <v>0</v>
      </c>
      <c r="AM138" s="958">
        <v>0</v>
      </c>
      <c r="AN138" s="443"/>
      <c r="AO138" s="443"/>
      <c r="AP138" s="443"/>
      <c r="AQ138" s="443"/>
      <c r="AR138" s="443"/>
      <c r="AS138" s="443"/>
      <c r="AT138" s="443"/>
      <c r="AU138" s="443"/>
      <c r="AV138" s="443"/>
      <c r="AW138" s="443"/>
      <c r="AX138" s="769"/>
      <c r="AY138" s="769"/>
      <c r="AZ138" s="769"/>
      <c r="BA138" s="902"/>
    </row>
    <row r="139" spans="1:53">
      <c r="A139" s="902"/>
      <c r="B139" s="902"/>
      <c r="C139" s="902"/>
      <c r="D139" s="902"/>
      <c r="E139" s="902"/>
      <c r="F139" s="902"/>
      <c r="G139" s="902"/>
      <c r="H139" s="902"/>
      <c r="I139" s="902"/>
      <c r="J139" s="902"/>
      <c r="K139" s="902"/>
      <c r="L139" s="912"/>
      <c r="M139" s="913"/>
      <c r="N139" s="912"/>
      <c r="O139" s="902"/>
      <c r="P139" s="902"/>
      <c r="Q139" s="902"/>
      <c r="R139" s="902"/>
      <c r="S139" s="902"/>
      <c r="T139" s="902"/>
      <c r="U139" s="902"/>
      <c r="V139" s="902"/>
      <c r="W139" s="902"/>
      <c r="X139" s="902"/>
      <c r="Y139" s="902"/>
      <c r="Z139" s="902"/>
      <c r="AA139" s="902"/>
      <c r="AB139" s="902"/>
      <c r="AC139" s="902"/>
      <c r="AD139" s="902"/>
      <c r="AE139" s="902"/>
      <c r="AF139" s="902"/>
      <c r="AG139" s="902"/>
      <c r="AH139" s="902"/>
      <c r="AI139" s="902"/>
      <c r="AJ139" s="902"/>
      <c r="AK139" s="902"/>
      <c r="AL139" s="902"/>
      <c r="AM139" s="902"/>
      <c r="AN139" s="902"/>
      <c r="AO139" s="902"/>
      <c r="AP139" s="902"/>
      <c r="AQ139" s="902"/>
      <c r="AR139" s="902"/>
      <c r="AS139" s="902"/>
      <c r="AT139" s="902"/>
      <c r="AU139" s="902"/>
      <c r="AV139" s="902"/>
      <c r="AW139" s="902"/>
      <c r="AX139" s="902"/>
      <c r="AY139" s="902"/>
      <c r="AZ139" s="902"/>
      <c r="BA139" s="902"/>
    </row>
    <row r="140" spans="1:53" ht="15" customHeight="1">
      <c r="A140" s="902"/>
      <c r="B140" s="902"/>
      <c r="C140" s="902"/>
      <c r="D140" s="902"/>
      <c r="E140" s="902"/>
      <c r="F140" s="902"/>
      <c r="G140" s="902"/>
      <c r="H140" s="902"/>
      <c r="I140" s="902"/>
      <c r="J140" s="902"/>
      <c r="K140" s="902"/>
      <c r="L140" s="1132" t="s">
        <v>1402</v>
      </c>
      <c r="M140" s="1132"/>
      <c r="N140" s="1132"/>
      <c r="O140" s="1132"/>
      <c r="P140" s="1132"/>
      <c r="Q140" s="1132"/>
      <c r="R140" s="1132"/>
      <c r="S140" s="1132"/>
      <c r="T140" s="1132"/>
      <c r="U140" s="1132"/>
      <c r="V140" s="1132"/>
      <c r="W140" s="1132"/>
      <c r="X140" s="1132"/>
      <c r="Y140" s="1132"/>
      <c r="Z140" s="1132"/>
      <c r="AA140" s="1132"/>
      <c r="AB140" s="1132"/>
      <c r="AC140" s="1132"/>
      <c r="AD140" s="1132"/>
      <c r="AE140" s="1132"/>
      <c r="AF140" s="1132"/>
      <c r="AG140" s="1132"/>
      <c r="AH140" s="1132"/>
      <c r="AI140" s="1132"/>
      <c r="AJ140" s="1132"/>
      <c r="AK140" s="1132"/>
      <c r="AL140" s="1132"/>
      <c r="AM140" s="1132"/>
      <c r="AN140" s="1132"/>
      <c r="AO140" s="1132"/>
      <c r="AP140" s="1132"/>
      <c r="AQ140" s="1132"/>
      <c r="AR140" s="1132"/>
      <c r="AS140" s="1132"/>
      <c r="AT140" s="1132"/>
      <c r="AU140" s="1132"/>
      <c r="AV140" s="1132"/>
      <c r="AW140" s="1132"/>
      <c r="AX140" s="1132"/>
      <c r="AY140" s="1132"/>
      <c r="AZ140" s="1132"/>
      <c r="BA140" s="902"/>
    </row>
    <row r="141" spans="1:53" ht="85.8" customHeight="1">
      <c r="A141" s="902"/>
      <c r="B141" s="902"/>
      <c r="C141" s="902"/>
      <c r="D141" s="902"/>
      <c r="E141" s="902"/>
      <c r="F141" s="902"/>
      <c r="G141" s="902"/>
      <c r="H141" s="902"/>
      <c r="I141" s="902"/>
      <c r="J141" s="902"/>
      <c r="K141" s="650"/>
      <c r="L141" s="1134" t="s">
        <v>2529</v>
      </c>
      <c r="M141" s="1138"/>
      <c r="N141" s="1138"/>
      <c r="O141" s="1138"/>
      <c r="P141" s="1138"/>
      <c r="Q141" s="1138"/>
      <c r="R141" s="1138"/>
      <c r="S141" s="1138"/>
      <c r="T141" s="1138"/>
      <c r="U141" s="1138"/>
      <c r="V141" s="1138"/>
      <c r="W141" s="1138"/>
      <c r="X141" s="1138"/>
      <c r="Y141" s="1138"/>
      <c r="Z141" s="1138"/>
      <c r="AA141" s="1138"/>
      <c r="AB141" s="1138"/>
      <c r="AC141" s="1138"/>
      <c r="AD141" s="1138"/>
      <c r="AE141" s="1138"/>
      <c r="AF141" s="1138"/>
      <c r="AG141" s="1138"/>
      <c r="AH141" s="1138"/>
      <c r="AI141" s="1138"/>
      <c r="AJ141" s="1138"/>
      <c r="AK141" s="1138"/>
      <c r="AL141" s="1138"/>
      <c r="AM141" s="1138"/>
      <c r="AN141" s="1138"/>
      <c r="AO141" s="1138"/>
      <c r="AP141" s="1138"/>
      <c r="AQ141" s="1138"/>
      <c r="AR141" s="1138"/>
      <c r="AS141" s="1138"/>
      <c r="AT141" s="1138"/>
      <c r="AU141" s="1138"/>
      <c r="AV141" s="1138"/>
      <c r="AW141" s="1138"/>
      <c r="AX141" s="1138"/>
      <c r="AY141" s="1138"/>
      <c r="AZ141" s="1138"/>
      <c r="BA141" s="902"/>
    </row>
    <row r="142" spans="1:53" ht="24.6" customHeight="1">
      <c r="A142" s="902"/>
      <c r="B142" s="902"/>
      <c r="C142" s="902"/>
      <c r="D142" s="902"/>
      <c r="E142" s="902"/>
      <c r="F142" s="902"/>
      <c r="G142" s="902"/>
      <c r="H142" s="902"/>
      <c r="I142" s="902"/>
      <c r="J142" s="902"/>
      <c r="K142" s="650" t="s">
        <v>2605</v>
      </c>
      <c r="L142" s="1134" t="s">
        <v>2530</v>
      </c>
      <c r="M142" s="1138"/>
      <c r="N142" s="1138"/>
      <c r="O142" s="1138"/>
      <c r="P142" s="1138"/>
      <c r="Q142" s="1138"/>
      <c r="R142" s="1138"/>
      <c r="S142" s="1138"/>
      <c r="T142" s="1138"/>
      <c r="U142" s="1138"/>
      <c r="V142" s="1138"/>
      <c r="W142" s="1138"/>
      <c r="X142" s="1138"/>
      <c r="Y142" s="1138"/>
      <c r="Z142" s="1138"/>
      <c r="AA142" s="1138"/>
      <c r="AB142" s="1138"/>
      <c r="AC142" s="1138"/>
      <c r="AD142" s="1138"/>
      <c r="AE142" s="1138"/>
      <c r="AF142" s="1138"/>
      <c r="AG142" s="1138"/>
      <c r="AH142" s="1138"/>
      <c r="AI142" s="1138"/>
      <c r="AJ142" s="1138"/>
      <c r="AK142" s="1138"/>
      <c r="AL142" s="1138"/>
      <c r="AM142" s="1138"/>
      <c r="AN142" s="1138"/>
      <c r="AO142" s="1138"/>
      <c r="AP142" s="1138"/>
      <c r="AQ142" s="1138"/>
      <c r="AR142" s="1138"/>
      <c r="AS142" s="1138"/>
      <c r="AT142" s="1138"/>
      <c r="AU142" s="1138"/>
      <c r="AV142" s="1138"/>
      <c r="AW142" s="1138"/>
      <c r="AX142" s="1138"/>
      <c r="AY142" s="1138"/>
      <c r="AZ142" s="1138"/>
      <c r="BA142" s="902"/>
    </row>
    <row r="143" spans="1:53" ht="95.4" customHeight="1">
      <c r="A143" s="902"/>
      <c r="B143" s="902"/>
      <c r="C143" s="902"/>
      <c r="D143" s="902"/>
      <c r="E143" s="902"/>
      <c r="F143" s="902"/>
      <c r="G143" s="902"/>
      <c r="H143" s="902"/>
      <c r="I143" s="902"/>
      <c r="J143" s="902"/>
      <c r="K143" s="650" t="s">
        <v>2605</v>
      </c>
      <c r="L143" s="1134" t="s">
        <v>2528</v>
      </c>
      <c r="M143" s="1138"/>
      <c r="N143" s="1138"/>
      <c r="O143" s="1138"/>
      <c r="P143" s="1138"/>
      <c r="Q143" s="1138"/>
      <c r="R143" s="1138"/>
      <c r="S143" s="1138"/>
      <c r="T143" s="1138"/>
      <c r="U143" s="1138"/>
      <c r="V143" s="1138"/>
      <c r="W143" s="1138"/>
      <c r="X143" s="1138"/>
      <c r="Y143" s="1138"/>
      <c r="Z143" s="1138"/>
      <c r="AA143" s="1138"/>
      <c r="AB143" s="1138"/>
      <c r="AC143" s="1138"/>
      <c r="AD143" s="1138"/>
      <c r="AE143" s="1138"/>
      <c r="AF143" s="1138"/>
      <c r="AG143" s="1138"/>
      <c r="AH143" s="1138"/>
      <c r="AI143" s="1138"/>
      <c r="AJ143" s="1138"/>
      <c r="AK143" s="1138"/>
      <c r="AL143" s="1138"/>
      <c r="AM143" s="1138"/>
      <c r="AN143" s="1138"/>
      <c r="AO143" s="1138"/>
      <c r="AP143" s="1138"/>
      <c r="AQ143" s="1138"/>
      <c r="AR143" s="1138"/>
      <c r="AS143" s="1138"/>
      <c r="AT143" s="1138"/>
      <c r="AU143" s="1138"/>
      <c r="AV143" s="1138"/>
      <c r="AW143" s="1138"/>
      <c r="AX143" s="1138"/>
      <c r="AY143" s="1138"/>
      <c r="AZ143" s="1138"/>
      <c r="BA143" s="902"/>
    </row>
    <row r="144" spans="1:53" ht="34.200000000000003" customHeight="1">
      <c r="A144" s="902"/>
      <c r="B144" s="902"/>
      <c r="C144" s="902"/>
      <c r="D144" s="902"/>
      <c r="E144" s="902"/>
      <c r="F144" s="902"/>
      <c r="G144" s="902"/>
      <c r="H144" s="902"/>
      <c r="I144" s="902"/>
      <c r="J144" s="902"/>
      <c r="K144" s="650" t="s">
        <v>2605</v>
      </c>
      <c r="L144" s="1134" t="s">
        <v>2531</v>
      </c>
      <c r="M144" s="1138"/>
      <c r="N144" s="1138"/>
      <c r="O144" s="1138"/>
      <c r="P144" s="1138"/>
      <c r="Q144" s="1138"/>
      <c r="R144" s="1138"/>
      <c r="S144" s="1138"/>
      <c r="T144" s="1138"/>
      <c r="U144" s="1138"/>
      <c r="V144" s="1138"/>
      <c r="W144" s="1138"/>
      <c r="X144" s="1138"/>
      <c r="Y144" s="1138"/>
      <c r="Z144" s="1138"/>
      <c r="AA144" s="1138"/>
      <c r="AB144" s="1138"/>
      <c r="AC144" s="1138"/>
      <c r="AD144" s="1138"/>
      <c r="AE144" s="1138"/>
      <c r="AF144" s="1138"/>
      <c r="AG144" s="1138"/>
      <c r="AH144" s="1138"/>
      <c r="AI144" s="1138"/>
      <c r="AJ144" s="1138"/>
      <c r="AK144" s="1138"/>
      <c r="AL144" s="1138"/>
      <c r="AM144" s="1138"/>
      <c r="AN144" s="1138"/>
      <c r="AO144" s="1138"/>
      <c r="AP144" s="1138"/>
      <c r="AQ144" s="1138"/>
      <c r="AR144" s="1138"/>
      <c r="AS144" s="1138"/>
      <c r="AT144" s="1138"/>
      <c r="AU144" s="1138"/>
      <c r="AV144" s="1138"/>
      <c r="AW144" s="1138"/>
      <c r="AX144" s="1138"/>
      <c r="AY144" s="1138"/>
      <c r="AZ144" s="1138"/>
      <c r="BA144" s="902"/>
    </row>
  </sheetData>
  <sheetProtection formatColumns="0" formatRows="0" autoFilter="0"/>
  <mergeCells count="12">
    <mergeCell ref="L142:AZ142"/>
    <mergeCell ref="L143:AZ143"/>
    <mergeCell ref="L144:AZ144"/>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8" firstPageNumber="13"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L12" zoomScale="70" zoomScaleNormal="100" zoomScaleSheetLayoutView="70" workbookViewId="0">
      <selection activeCell="L65" sqref="L65:AQ65"/>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18"/>
      <c r="B1" s="918"/>
      <c r="C1" s="918"/>
      <c r="D1" s="918"/>
      <c r="E1" s="918"/>
      <c r="F1" s="918"/>
      <c r="G1" s="918"/>
      <c r="H1" s="918"/>
      <c r="I1" s="918"/>
      <c r="J1" s="918"/>
      <c r="K1" s="918"/>
      <c r="L1" s="963"/>
      <c r="M1" s="964"/>
      <c r="N1" s="918">
        <v>2024</v>
      </c>
      <c r="O1" s="918">
        <v>2024</v>
      </c>
      <c r="P1" s="918">
        <v>2024</v>
      </c>
      <c r="Q1" s="918">
        <v>2025</v>
      </c>
      <c r="R1" s="918">
        <v>2025</v>
      </c>
      <c r="S1" s="918">
        <v>2025</v>
      </c>
      <c r="T1" s="918">
        <v>2026</v>
      </c>
      <c r="U1" s="918">
        <v>2026</v>
      </c>
      <c r="V1" s="918">
        <v>2026</v>
      </c>
      <c r="W1" s="918">
        <v>2027</v>
      </c>
      <c r="X1" s="918">
        <v>2027</v>
      </c>
      <c r="Y1" s="918">
        <v>2027</v>
      </c>
      <c r="Z1" s="918">
        <v>2028</v>
      </c>
      <c r="AA1" s="918">
        <v>2028</v>
      </c>
      <c r="AB1" s="918">
        <v>2028</v>
      </c>
      <c r="AC1" s="918">
        <v>2029</v>
      </c>
      <c r="AD1" s="918">
        <v>2029</v>
      </c>
      <c r="AE1" s="918">
        <v>2029</v>
      </c>
      <c r="AF1" s="918">
        <v>2030</v>
      </c>
      <c r="AG1" s="918">
        <v>2030</v>
      </c>
      <c r="AH1" s="918">
        <v>2030</v>
      </c>
      <c r="AI1" s="918">
        <v>2031</v>
      </c>
      <c r="AJ1" s="918">
        <v>2031</v>
      </c>
      <c r="AK1" s="918">
        <v>2031</v>
      </c>
      <c r="AL1" s="918">
        <v>2032</v>
      </c>
      <c r="AM1" s="918">
        <v>2032</v>
      </c>
      <c r="AN1" s="918">
        <v>2032</v>
      </c>
      <c r="AO1" s="918">
        <v>2033</v>
      </c>
      <c r="AP1" s="918">
        <v>2033</v>
      </c>
      <c r="AQ1" s="918">
        <v>2033</v>
      </c>
      <c r="AR1" s="918"/>
      <c r="AS1" s="918"/>
      <c r="AT1" s="918"/>
      <c r="AU1" s="918"/>
      <c r="AV1" s="918"/>
      <c r="AW1" s="918"/>
      <c r="AX1" s="918"/>
      <c r="AY1" s="918"/>
      <c r="AZ1" s="918"/>
      <c r="BA1" s="918"/>
      <c r="BB1" s="918"/>
      <c r="BC1" s="918"/>
      <c r="BD1" s="918"/>
      <c r="BE1" s="918"/>
      <c r="BF1" s="918"/>
    </row>
    <row r="2" spans="1:58" hidden="1">
      <c r="A2" s="918"/>
      <c r="B2" s="918"/>
      <c r="C2" s="918"/>
      <c r="D2" s="918"/>
      <c r="E2" s="918"/>
      <c r="F2" s="918"/>
      <c r="G2" s="918"/>
      <c r="H2" s="918"/>
      <c r="I2" s="918"/>
      <c r="J2" s="918"/>
      <c r="K2" s="918"/>
      <c r="L2" s="963"/>
      <c r="M2" s="964"/>
      <c r="N2" s="918" t="s">
        <v>287</v>
      </c>
      <c r="O2" s="918" t="s">
        <v>286</v>
      </c>
      <c r="P2" s="918" t="s">
        <v>1335</v>
      </c>
      <c r="Q2" s="918" t="s">
        <v>287</v>
      </c>
      <c r="R2" s="918" t="s">
        <v>286</v>
      </c>
      <c r="S2" s="918" t="s">
        <v>1335</v>
      </c>
      <c r="T2" s="918" t="s">
        <v>287</v>
      </c>
      <c r="U2" s="918" t="s">
        <v>286</v>
      </c>
      <c r="V2" s="918" t="s">
        <v>1335</v>
      </c>
      <c r="W2" s="918" t="s">
        <v>287</v>
      </c>
      <c r="X2" s="918" t="s">
        <v>286</v>
      </c>
      <c r="Y2" s="918" t="s">
        <v>1335</v>
      </c>
      <c r="Z2" s="918" t="s">
        <v>287</v>
      </c>
      <c r="AA2" s="918" t="s">
        <v>286</v>
      </c>
      <c r="AB2" s="918" t="s">
        <v>1335</v>
      </c>
      <c r="AC2" s="918" t="s">
        <v>287</v>
      </c>
      <c r="AD2" s="918" t="s">
        <v>286</v>
      </c>
      <c r="AE2" s="918" t="s">
        <v>1335</v>
      </c>
      <c r="AF2" s="918" t="s">
        <v>287</v>
      </c>
      <c r="AG2" s="918" t="s">
        <v>286</v>
      </c>
      <c r="AH2" s="918" t="s">
        <v>1335</v>
      </c>
      <c r="AI2" s="918" t="s">
        <v>287</v>
      </c>
      <c r="AJ2" s="918" t="s">
        <v>286</v>
      </c>
      <c r="AK2" s="918" t="s">
        <v>1335</v>
      </c>
      <c r="AL2" s="918" t="s">
        <v>287</v>
      </c>
      <c r="AM2" s="918" t="s">
        <v>286</v>
      </c>
      <c r="AN2" s="918" t="s">
        <v>1335</v>
      </c>
      <c r="AO2" s="918" t="s">
        <v>287</v>
      </c>
      <c r="AP2" s="918" t="s">
        <v>286</v>
      </c>
      <c r="AQ2" s="918" t="s">
        <v>1335</v>
      </c>
      <c r="AR2" s="918"/>
      <c r="AS2" s="918"/>
      <c r="AT2" s="918"/>
      <c r="AU2" s="918"/>
      <c r="AV2" s="918"/>
      <c r="AW2" s="918"/>
      <c r="AX2" s="918"/>
      <c r="AY2" s="918"/>
      <c r="AZ2" s="918"/>
      <c r="BA2" s="918"/>
      <c r="BB2" s="918"/>
      <c r="BC2" s="918"/>
      <c r="BD2" s="918"/>
      <c r="BE2" s="918"/>
      <c r="BF2" s="918"/>
    </row>
    <row r="3" spans="1:58" hidden="1">
      <c r="A3" s="918"/>
      <c r="B3" s="918"/>
      <c r="C3" s="918"/>
      <c r="D3" s="918"/>
      <c r="E3" s="918"/>
      <c r="F3" s="918"/>
      <c r="G3" s="918"/>
      <c r="H3" s="918"/>
      <c r="I3" s="918"/>
      <c r="J3" s="918"/>
      <c r="K3" s="918"/>
      <c r="L3" s="963"/>
      <c r="M3" s="964"/>
      <c r="N3" s="918" t="s">
        <v>2573</v>
      </c>
      <c r="O3" s="918" t="s">
        <v>2574</v>
      </c>
      <c r="P3" s="918" t="s">
        <v>2623</v>
      </c>
      <c r="Q3" s="918" t="s">
        <v>2578</v>
      </c>
      <c r="R3" s="918" t="s">
        <v>2579</v>
      </c>
      <c r="S3" s="918" t="s">
        <v>2624</v>
      </c>
      <c r="T3" s="918" t="s">
        <v>2580</v>
      </c>
      <c r="U3" s="918" t="s">
        <v>2581</v>
      </c>
      <c r="V3" s="918" t="s">
        <v>2625</v>
      </c>
      <c r="W3" s="918" t="s">
        <v>2582</v>
      </c>
      <c r="X3" s="918" t="s">
        <v>2583</v>
      </c>
      <c r="Y3" s="918" t="s">
        <v>2626</v>
      </c>
      <c r="Z3" s="918" t="s">
        <v>2584</v>
      </c>
      <c r="AA3" s="918" t="s">
        <v>2585</v>
      </c>
      <c r="AB3" s="918" t="s">
        <v>2627</v>
      </c>
      <c r="AC3" s="918" t="s">
        <v>2586</v>
      </c>
      <c r="AD3" s="918" t="s">
        <v>2587</v>
      </c>
      <c r="AE3" s="918" t="s">
        <v>2628</v>
      </c>
      <c r="AF3" s="918" t="s">
        <v>2588</v>
      </c>
      <c r="AG3" s="918" t="s">
        <v>2589</v>
      </c>
      <c r="AH3" s="918" t="s">
        <v>2629</v>
      </c>
      <c r="AI3" s="918" t="s">
        <v>2590</v>
      </c>
      <c r="AJ3" s="918" t="s">
        <v>2591</v>
      </c>
      <c r="AK3" s="918" t="s">
        <v>2630</v>
      </c>
      <c r="AL3" s="918" t="s">
        <v>2592</v>
      </c>
      <c r="AM3" s="918" t="s">
        <v>2593</v>
      </c>
      <c r="AN3" s="918" t="s">
        <v>2631</v>
      </c>
      <c r="AO3" s="918" t="s">
        <v>2594</v>
      </c>
      <c r="AP3" s="918" t="s">
        <v>2595</v>
      </c>
      <c r="AQ3" s="918" t="s">
        <v>2632</v>
      </c>
      <c r="AR3" s="918"/>
      <c r="AS3" s="918"/>
      <c r="AT3" s="918"/>
      <c r="AU3" s="918"/>
      <c r="AV3" s="918"/>
      <c r="AW3" s="918"/>
      <c r="AX3" s="918"/>
      <c r="AY3" s="918"/>
      <c r="AZ3" s="918"/>
      <c r="BA3" s="918"/>
      <c r="BB3" s="918"/>
      <c r="BC3" s="918"/>
      <c r="BD3" s="918"/>
      <c r="BE3" s="918"/>
      <c r="BF3" s="918"/>
    </row>
    <row r="4" spans="1:58" hidden="1">
      <c r="A4" s="918"/>
      <c r="B4" s="918"/>
      <c r="C4" s="918"/>
      <c r="D4" s="918"/>
      <c r="E4" s="918"/>
      <c r="F4" s="918"/>
      <c r="G4" s="918"/>
      <c r="H4" s="918"/>
      <c r="I4" s="918"/>
      <c r="J4" s="918"/>
      <c r="K4" s="918"/>
      <c r="L4" s="963"/>
      <c r="M4" s="964"/>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18"/>
      <c r="AW4" s="918"/>
      <c r="AX4" s="918"/>
      <c r="AY4" s="918"/>
      <c r="AZ4" s="918"/>
      <c r="BA4" s="918"/>
      <c r="BB4" s="918"/>
      <c r="BC4" s="918"/>
      <c r="BD4" s="918"/>
      <c r="BE4" s="918"/>
      <c r="BF4" s="918"/>
    </row>
    <row r="5" spans="1:58" hidden="1">
      <c r="A5" s="918"/>
      <c r="B5" s="918"/>
      <c r="C5" s="918"/>
      <c r="D5" s="918"/>
      <c r="E5" s="918"/>
      <c r="F5" s="918"/>
      <c r="G5" s="918"/>
      <c r="H5" s="918"/>
      <c r="I5" s="918"/>
      <c r="J5" s="918"/>
      <c r="K5" s="918"/>
      <c r="L5" s="963"/>
      <c r="M5" s="964"/>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918"/>
      <c r="AQ5" s="918"/>
      <c r="AR5" s="918"/>
      <c r="AS5" s="918"/>
      <c r="AT5" s="918"/>
      <c r="AU5" s="918"/>
      <c r="AV5" s="918"/>
      <c r="AW5" s="918"/>
      <c r="AX5" s="918"/>
      <c r="AY5" s="918"/>
      <c r="AZ5" s="918"/>
      <c r="BA5" s="918"/>
      <c r="BB5" s="918"/>
      <c r="BC5" s="918"/>
      <c r="BD5" s="918"/>
      <c r="BE5" s="918"/>
      <c r="BF5" s="918"/>
    </row>
    <row r="6" spans="1:58" hidden="1">
      <c r="A6" s="918"/>
      <c r="B6" s="918"/>
      <c r="C6" s="918"/>
      <c r="D6" s="918"/>
      <c r="E6" s="918"/>
      <c r="F6" s="918"/>
      <c r="G6" s="918"/>
      <c r="H6" s="918"/>
      <c r="I6" s="918"/>
      <c r="J6" s="918"/>
      <c r="K6" s="918"/>
      <c r="L6" s="963"/>
      <c r="M6" s="964"/>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918"/>
      <c r="BB6" s="918"/>
      <c r="BC6" s="918"/>
      <c r="BD6" s="918"/>
      <c r="BE6" s="918"/>
      <c r="BF6" s="918"/>
    </row>
    <row r="7" spans="1:58" hidden="1">
      <c r="A7" s="918"/>
      <c r="B7" s="918"/>
      <c r="C7" s="918"/>
      <c r="D7" s="918"/>
      <c r="E7" s="918"/>
      <c r="F7" s="918"/>
      <c r="G7" s="918"/>
      <c r="H7" s="918"/>
      <c r="I7" s="918"/>
      <c r="J7" s="918"/>
      <c r="K7" s="918"/>
      <c r="L7" s="963"/>
      <c r="M7" s="964"/>
      <c r="N7" s="918"/>
      <c r="O7" s="918"/>
      <c r="P7" s="918"/>
      <c r="Q7" s="707" t="b">
        <v>0</v>
      </c>
      <c r="R7" s="707" t="b">
        <v>0</v>
      </c>
      <c r="S7" s="707" t="b">
        <v>0</v>
      </c>
      <c r="T7" s="707" t="b">
        <v>0</v>
      </c>
      <c r="U7" s="707" t="b">
        <v>0</v>
      </c>
      <c r="V7" s="707" t="b">
        <v>0</v>
      </c>
      <c r="W7" s="707" t="b">
        <v>0</v>
      </c>
      <c r="X7" s="707" t="b">
        <v>0</v>
      </c>
      <c r="Y7" s="707" t="b">
        <v>0</v>
      </c>
      <c r="Z7" s="707" t="b">
        <v>0</v>
      </c>
      <c r="AA7" s="707" t="b">
        <v>0</v>
      </c>
      <c r="AB7" s="707" t="b">
        <v>0</v>
      </c>
      <c r="AC7" s="707" t="b">
        <v>0</v>
      </c>
      <c r="AD7" s="707" t="b">
        <v>0</v>
      </c>
      <c r="AE7" s="707" t="b">
        <v>0</v>
      </c>
      <c r="AF7" s="707" t="b">
        <v>0</v>
      </c>
      <c r="AG7" s="707" t="b">
        <v>0</v>
      </c>
      <c r="AH7" s="707" t="b">
        <v>0</v>
      </c>
      <c r="AI7" s="707" t="b">
        <v>0</v>
      </c>
      <c r="AJ7" s="707" t="b">
        <v>0</v>
      </c>
      <c r="AK7" s="707" t="b">
        <v>0</v>
      </c>
      <c r="AL7" s="707" t="b">
        <v>0</v>
      </c>
      <c r="AM7" s="707" t="b">
        <v>0</v>
      </c>
      <c r="AN7" s="707" t="b">
        <v>0</v>
      </c>
      <c r="AO7" s="707" t="b">
        <v>0</v>
      </c>
      <c r="AP7" s="707" t="b">
        <v>0</v>
      </c>
      <c r="AQ7" s="707" t="b">
        <v>0</v>
      </c>
      <c r="AR7" s="918"/>
      <c r="AS7" s="918"/>
      <c r="AT7" s="918"/>
      <c r="AU7" s="918"/>
      <c r="AV7" s="918"/>
      <c r="AW7" s="918"/>
      <c r="AX7" s="918"/>
      <c r="AY7" s="918"/>
      <c r="AZ7" s="918"/>
      <c r="BA7" s="918"/>
      <c r="BB7" s="918"/>
      <c r="BC7" s="918"/>
      <c r="BD7" s="918"/>
      <c r="BE7" s="918"/>
      <c r="BF7" s="918"/>
    </row>
    <row r="8" spans="1:58" hidden="1">
      <c r="A8" s="918"/>
      <c r="B8" s="918"/>
      <c r="C8" s="918"/>
      <c r="D8" s="918"/>
      <c r="E8" s="918"/>
      <c r="F8" s="918"/>
      <c r="G8" s="918"/>
      <c r="H8" s="918"/>
      <c r="I8" s="918"/>
      <c r="J8" s="918"/>
      <c r="K8" s="918"/>
      <c r="L8" s="963"/>
      <c r="M8" s="964"/>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row>
    <row r="9" spans="1:58" hidden="1">
      <c r="A9" s="918"/>
      <c r="B9" s="918"/>
      <c r="C9" s="918"/>
      <c r="D9" s="918"/>
      <c r="E9" s="918"/>
      <c r="F9" s="918"/>
      <c r="G9" s="918"/>
      <c r="H9" s="918"/>
      <c r="I9" s="918"/>
      <c r="J9" s="918"/>
      <c r="K9" s="918"/>
      <c r="L9" s="963"/>
      <c r="M9" s="964"/>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8"/>
      <c r="AY9" s="918"/>
      <c r="AZ9" s="918"/>
      <c r="BA9" s="918"/>
      <c r="BB9" s="918"/>
      <c r="BC9" s="918"/>
      <c r="BD9" s="918"/>
      <c r="BE9" s="918"/>
      <c r="BF9" s="918"/>
    </row>
    <row r="10" spans="1:58" hidden="1">
      <c r="A10" s="918"/>
      <c r="B10" s="918"/>
      <c r="C10" s="918"/>
      <c r="D10" s="918"/>
      <c r="E10" s="918"/>
      <c r="F10" s="918"/>
      <c r="G10" s="918"/>
      <c r="H10" s="918"/>
      <c r="I10" s="918"/>
      <c r="J10" s="918"/>
      <c r="K10" s="918"/>
      <c r="L10" s="963"/>
      <c r="M10" s="964"/>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918"/>
      <c r="AM10" s="918"/>
      <c r="AN10" s="918"/>
      <c r="AO10" s="918"/>
      <c r="AP10" s="918"/>
      <c r="AQ10" s="918"/>
      <c r="AR10" s="918"/>
      <c r="AS10" s="918"/>
      <c r="AT10" s="918"/>
      <c r="AU10" s="918"/>
      <c r="AV10" s="918"/>
      <c r="AW10" s="918"/>
      <c r="AX10" s="918"/>
      <c r="AY10" s="918"/>
      <c r="AZ10" s="918"/>
      <c r="BA10" s="918"/>
      <c r="BB10" s="918"/>
      <c r="BC10" s="918"/>
      <c r="BD10" s="918"/>
      <c r="BE10" s="918"/>
      <c r="BF10" s="918"/>
    </row>
    <row r="11" spans="1:58" ht="15" hidden="1" customHeight="1">
      <c r="A11" s="918"/>
      <c r="B11" s="918"/>
      <c r="C11" s="918"/>
      <c r="D11" s="918"/>
      <c r="E11" s="918"/>
      <c r="F11" s="918"/>
      <c r="G11" s="918"/>
      <c r="H11" s="918"/>
      <c r="I11" s="918"/>
      <c r="J11" s="918"/>
      <c r="K11" s="918"/>
      <c r="L11" s="965"/>
      <c r="M11" s="964"/>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8"/>
      <c r="AY11" s="918"/>
      <c r="AZ11" s="918"/>
      <c r="BA11" s="918"/>
      <c r="BB11" s="918"/>
      <c r="BC11" s="918"/>
      <c r="BD11" s="918"/>
      <c r="BE11" s="918"/>
      <c r="BF11" s="918"/>
    </row>
    <row r="12" spans="1:58" s="323" customFormat="1" ht="24" customHeight="1">
      <c r="A12" s="966"/>
      <c r="B12" s="966"/>
      <c r="C12" s="966"/>
      <c r="D12" s="966"/>
      <c r="E12" s="966"/>
      <c r="F12" s="966"/>
      <c r="G12" s="966"/>
      <c r="H12" s="966"/>
      <c r="I12" s="966"/>
      <c r="J12" s="966"/>
      <c r="K12" s="966"/>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66"/>
      <c r="AS12" s="966"/>
      <c r="AT12" s="966"/>
      <c r="AU12" s="966"/>
      <c r="AV12" s="966"/>
      <c r="AW12" s="966"/>
      <c r="AX12" s="966"/>
      <c r="AY12" s="966"/>
      <c r="AZ12" s="966"/>
      <c r="BA12" s="966"/>
      <c r="BB12" s="966"/>
      <c r="BC12" s="966"/>
      <c r="BD12" s="966"/>
      <c r="BE12" s="966"/>
      <c r="BF12" s="966"/>
    </row>
    <row r="13" spans="1:58">
      <c r="A13" s="918"/>
      <c r="B13" s="918"/>
      <c r="C13" s="918"/>
      <c r="D13" s="918"/>
      <c r="E13" s="918"/>
      <c r="F13" s="918"/>
      <c r="G13" s="918"/>
      <c r="H13" s="918"/>
      <c r="I13" s="918"/>
      <c r="J13" s="918"/>
      <c r="K13" s="918"/>
      <c r="L13" s="964"/>
      <c r="M13" s="964"/>
      <c r="N13" s="964"/>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8"/>
      <c r="BE13" s="918"/>
      <c r="BF13" s="964"/>
    </row>
    <row r="14" spans="1:58" s="323" customFormat="1">
      <c r="A14" s="966"/>
      <c r="B14" s="966"/>
      <c r="C14" s="966"/>
      <c r="D14" s="966"/>
      <c r="E14" s="966"/>
      <c r="F14" s="966"/>
      <c r="G14" s="966" t="b">
        <v>1</v>
      </c>
      <c r="H14" s="966"/>
      <c r="I14" s="966"/>
      <c r="J14" s="966"/>
      <c r="K14" s="966"/>
      <c r="L14" s="1157" t="s">
        <v>685</v>
      </c>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8"/>
      <c r="AI14" s="1158"/>
      <c r="AJ14" s="1158"/>
      <c r="AK14" s="1158"/>
      <c r="AL14" s="1158"/>
      <c r="AM14" s="1158"/>
      <c r="AN14" s="1158"/>
      <c r="AO14" s="1158"/>
      <c r="AP14" s="1158"/>
      <c r="AQ14" s="1159"/>
      <c r="AR14" s="966"/>
      <c r="AS14" s="966"/>
      <c r="AT14" s="966"/>
      <c r="AU14" s="966"/>
      <c r="AV14" s="966"/>
      <c r="AW14" s="966"/>
      <c r="AX14" s="966"/>
      <c r="AY14" s="966"/>
      <c r="AZ14" s="966"/>
      <c r="BA14" s="966"/>
      <c r="BB14" s="966"/>
      <c r="BC14" s="966"/>
      <c r="BD14" s="966"/>
      <c r="BE14" s="966"/>
      <c r="BF14" s="966"/>
    </row>
    <row r="15" spans="1:58">
      <c r="A15" s="918"/>
      <c r="B15" s="918"/>
      <c r="C15" s="918"/>
      <c r="D15" s="918"/>
      <c r="E15" s="918"/>
      <c r="F15" s="918"/>
      <c r="G15" s="966" t="b">
        <v>1</v>
      </c>
      <c r="H15" s="918"/>
      <c r="I15" s="918"/>
      <c r="J15" s="918"/>
      <c r="K15" s="918"/>
      <c r="L15" s="1160" t="s">
        <v>121</v>
      </c>
      <c r="M15" s="1160" t="s">
        <v>143</v>
      </c>
      <c r="N15" s="1154" t="s">
        <v>2567</v>
      </c>
      <c r="O15" s="1155"/>
      <c r="P15" s="1156"/>
      <c r="Q15" s="1154" t="s">
        <v>2596</v>
      </c>
      <c r="R15" s="1155"/>
      <c r="S15" s="1156"/>
      <c r="T15" s="1154" t="s">
        <v>2597</v>
      </c>
      <c r="U15" s="1155"/>
      <c r="V15" s="1156"/>
      <c r="W15" s="1154" t="s">
        <v>2598</v>
      </c>
      <c r="X15" s="1155"/>
      <c r="Y15" s="1156"/>
      <c r="Z15" s="1154" t="s">
        <v>2599</v>
      </c>
      <c r="AA15" s="1155"/>
      <c r="AB15" s="1156"/>
      <c r="AC15" s="1154" t="s">
        <v>2600</v>
      </c>
      <c r="AD15" s="1155"/>
      <c r="AE15" s="1156"/>
      <c r="AF15" s="1154" t="s">
        <v>2601</v>
      </c>
      <c r="AG15" s="1155"/>
      <c r="AH15" s="1156"/>
      <c r="AI15" s="1154" t="s">
        <v>2602</v>
      </c>
      <c r="AJ15" s="1155"/>
      <c r="AK15" s="1156"/>
      <c r="AL15" s="1154" t="s">
        <v>2603</v>
      </c>
      <c r="AM15" s="1155"/>
      <c r="AN15" s="1156"/>
      <c r="AO15" s="1154" t="s">
        <v>2604</v>
      </c>
      <c r="AP15" s="1155"/>
      <c r="AQ15" s="1156"/>
      <c r="AR15" s="918"/>
      <c r="AS15" s="918"/>
      <c r="AT15" s="918"/>
      <c r="AU15" s="918"/>
      <c r="AV15" s="918"/>
      <c r="AW15" s="918"/>
      <c r="AX15" s="918"/>
      <c r="AY15" s="918"/>
      <c r="AZ15" s="918"/>
      <c r="BA15" s="918"/>
      <c r="BB15" s="918"/>
      <c r="BC15" s="918"/>
      <c r="BD15" s="918"/>
      <c r="BE15" s="918"/>
      <c r="BF15" s="918"/>
    </row>
    <row r="16" spans="1:58" ht="34.200000000000003">
      <c r="A16" s="918"/>
      <c r="B16" s="918"/>
      <c r="C16" s="918"/>
      <c r="D16" s="918"/>
      <c r="E16" s="918"/>
      <c r="F16" s="918"/>
      <c r="G16" s="966" t="b">
        <v>1</v>
      </c>
      <c r="H16" s="918"/>
      <c r="I16" s="918"/>
      <c r="J16" s="918"/>
      <c r="K16" s="918"/>
      <c r="L16" s="1160"/>
      <c r="M16" s="1160"/>
      <c r="N16" s="967" t="s">
        <v>287</v>
      </c>
      <c r="O16" s="967" t="s">
        <v>286</v>
      </c>
      <c r="P16" s="967" t="s">
        <v>1335</v>
      </c>
      <c r="Q16" s="967" t="s">
        <v>287</v>
      </c>
      <c r="R16" s="967" t="s">
        <v>286</v>
      </c>
      <c r="S16" s="967" t="s">
        <v>1335</v>
      </c>
      <c r="T16" s="967" t="s">
        <v>287</v>
      </c>
      <c r="U16" s="967" t="s">
        <v>286</v>
      </c>
      <c r="V16" s="967" t="s">
        <v>1335</v>
      </c>
      <c r="W16" s="967" t="s">
        <v>287</v>
      </c>
      <c r="X16" s="967" t="s">
        <v>286</v>
      </c>
      <c r="Y16" s="967" t="s">
        <v>1335</v>
      </c>
      <c r="Z16" s="967" t="s">
        <v>287</v>
      </c>
      <c r="AA16" s="967" t="s">
        <v>286</v>
      </c>
      <c r="AB16" s="967" t="s">
        <v>1335</v>
      </c>
      <c r="AC16" s="967" t="s">
        <v>287</v>
      </c>
      <c r="AD16" s="967" t="s">
        <v>286</v>
      </c>
      <c r="AE16" s="967" t="s">
        <v>1335</v>
      </c>
      <c r="AF16" s="967" t="s">
        <v>287</v>
      </c>
      <c r="AG16" s="967" t="s">
        <v>286</v>
      </c>
      <c r="AH16" s="967" t="s">
        <v>1335</v>
      </c>
      <c r="AI16" s="967" t="s">
        <v>287</v>
      </c>
      <c r="AJ16" s="967" t="s">
        <v>286</v>
      </c>
      <c r="AK16" s="967" t="s">
        <v>1335</v>
      </c>
      <c r="AL16" s="967" t="s">
        <v>287</v>
      </c>
      <c r="AM16" s="967" t="s">
        <v>286</v>
      </c>
      <c r="AN16" s="967" t="s">
        <v>1335</v>
      </c>
      <c r="AO16" s="967" t="s">
        <v>287</v>
      </c>
      <c r="AP16" s="967" t="s">
        <v>286</v>
      </c>
      <c r="AQ16" s="967" t="s">
        <v>1335</v>
      </c>
      <c r="AR16" s="918"/>
      <c r="AS16" s="918"/>
      <c r="AT16" s="918"/>
      <c r="AU16" s="918"/>
      <c r="AV16" s="918"/>
      <c r="AW16" s="918"/>
      <c r="AX16" s="918"/>
      <c r="AY16" s="918"/>
      <c r="AZ16" s="918"/>
      <c r="BA16" s="918"/>
      <c r="BB16" s="918"/>
      <c r="BC16" s="918"/>
      <c r="BD16" s="918"/>
      <c r="BE16" s="918"/>
      <c r="BF16" s="918"/>
    </row>
    <row r="17" spans="1:58" s="597" customFormat="1">
      <c r="A17" s="762" t="s">
        <v>18</v>
      </c>
      <c r="B17" s="918"/>
      <c r="C17" s="918"/>
      <c r="D17" s="918"/>
      <c r="E17" s="918"/>
      <c r="F17" s="918" t="s">
        <v>1026</v>
      </c>
      <c r="G17" s="966"/>
      <c r="H17" s="918"/>
      <c r="I17" s="918"/>
      <c r="J17" s="918"/>
      <c r="K17" s="918"/>
      <c r="L17" s="1161" t="s">
        <v>16</v>
      </c>
      <c r="M17" s="1162"/>
      <c r="N17" s="968" t="s">
        <v>2542</v>
      </c>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70"/>
      <c r="AR17" s="918"/>
      <c r="AS17" s="918"/>
      <c r="AT17" s="918"/>
      <c r="AU17" s="918"/>
      <c r="AV17" s="918"/>
      <c r="AW17" s="918"/>
      <c r="AX17" s="918"/>
      <c r="AY17" s="918"/>
      <c r="AZ17" s="918"/>
      <c r="BA17" s="918"/>
      <c r="BB17" s="918"/>
      <c r="BC17" s="918"/>
      <c r="BD17" s="918"/>
      <c r="BE17" s="918"/>
      <c r="BF17" s="918"/>
    </row>
    <row r="18" spans="1:58" s="597" customFormat="1">
      <c r="A18" s="918">
        <v>1</v>
      </c>
      <c r="B18" s="918"/>
      <c r="C18" s="918"/>
      <c r="D18" s="918"/>
      <c r="E18" s="918"/>
      <c r="F18" s="918"/>
      <c r="G18" s="918"/>
      <c r="H18" s="918"/>
      <c r="I18" s="918"/>
      <c r="J18" s="918"/>
      <c r="K18" s="918"/>
      <c r="L18" s="1163" t="s">
        <v>686</v>
      </c>
      <c r="M18" s="1164"/>
      <c r="N18" s="968" t="s">
        <v>1028</v>
      </c>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c r="AM18" s="971"/>
      <c r="AN18" s="971"/>
      <c r="AO18" s="971"/>
      <c r="AP18" s="971"/>
      <c r="AQ18" s="972"/>
      <c r="AR18" s="918"/>
      <c r="AS18" s="918"/>
      <c r="AT18" s="918"/>
      <c r="AU18" s="918"/>
      <c r="AV18" s="918"/>
      <c r="AW18" s="918"/>
      <c r="AX18" s="918"/>
      <c r="AY18" s="918"/>
      <c r="AZ18" s="918"/>
      <c r="BA18" s="918"/>
      <c r="BB18" s="918"/>
      <c r="BC18" s="918"/>
      <c r="BD18" s="918"/>
      <c r="BE18" s="918"/>
      <c r="BF18" s="918"/>
    </row>
    <row r="19" spans="1:58" s="597" customFormat="1">
      <c r="A19" s="918">
        <v>1</v>
      </c>
      <c r="B19" s="918"/>
      <c r="C19" s="918"/>
      <c r="D19" s="918"/>
      <c r="E19" s="918"/>
      <c r="F19" s="918"/>
      <c r="G19" s="918"/>
      <c r="H19" s="918"/>
      <c r="I19" s="918"/>
      <c r="J19" s="918"/>
      <c r="K19" s="918"/>
      <c r="L19" s="1163" t="s">
        <v>687</v>
      </c>
      <c r="M19" s="1164"/>
      <c r="N19" s="968" t="s">
        <v>1131</v>
      </c>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2"/>
      <c r="AR19" s="918"/>
      <c r="AS19" s="918"/>
      <c r="AT19" s="918"/>
      <c r="AU19" s="918"/>
      <c r="AV19" s="918"/>
      <c r="AW19" s="918"/>
      <c r="AX19" s="918"/>
      <c r="AY19" s="918"/>
      <c r="AZ19" s="918"/>
      <c r="BA19" s="918"/>
      <c r="BB19" s="918"/>
      <c r="BC19" s="918"/>
      <c r="BD19" s="918"/>
      <c r="BE19" s="918"/>
      <c r="BF19" s="918"/>
    </row>
    <row r="20" spans="1:58" s="597" customFormat="1">
      <c r="A20" s="918">
        <v>1</v>
      </c>
      <c r="B20" s="918"/>
      <c r="C20" s="918"/>
      <c r="D20" s="918"/>
      <c r="E20" s="918"/>
      <c r="F20" s="918"/>
      <c r="G20" s="918"/>
      <c r="H20" s="918"/>
      <c r="I20" s="918"/>
      <c r="J20" s="918"/>
      <c r="K20" s="918"/>
      <c r="L20" s="1163" t="s">
        <v>282</v>
      </c>
      <c r="M20" s="1164"/>
      <c r="N20" s="968">
        <v>0</v>
      </c>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2"/>
      <c r="AR20" s="918"/>
      <c r="AS20" s="918"/>
      <c r="AT20" s="918"/>
      <c r="AU20" s="918"/>
      <c r="AV20" s="918"/>
      <c r="AW20" s="918"/>
      <c r="AX20" s="918"/>
      <c r="AY20" s="918"/>
      <c r="AZ20" s="918"/>
      <c r="BA20" s="918"/>
      <c r="BB20" s="918"/>
      <c r="BC20" s="918"/>
      <c r="BD20" s="918"/>
      <c r="BE20" s="918"/>
      <c r="BF20" s="918"/>
    </row>
    <row r="21" spans="1:58" s="597" customFormat="1">
      <c r="A21" s="918">
        <v>1</v>
      </c>
      <c r="B21" s="918"/>
      <c r="C21" s="918"/>
      <c r="D21" s="918"/>
      <c r="E21" s="918"/>
      <c r="F21" s="918"/>
      <c r="G21" s="918" t="b">
        <v>1</v>
      </c>
      <c r="H21" s="918"/>
      <c r="I21" s="918"/>
      <c r="J21" s="918"/>
      <c r="K21" s="918"/>
      <c r="L21" s="973" t="s">
        <v>688</v>
      </c>
      <c r="M21" s="974"/>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6"/>
      <c r="AR21" s="918"/>
      <c r="AS21" s="918"/>
      <c r="AT21" s="918"/>
      <c r="AU21" s="918"/>
      <c r="AV21" s="918"/>
      <c r="AW21" s="918"/>
      <c r="AX21" s="918"/>
      <c r="AY21" s="918"/>
      <c r="AZ21" s="918"/>
      <c r="BA21" s="918"/>
      <c r="BB21" s="918"/>
      <c r="BC21" s="918"/>
      <c r="BD21" s="918"/>
      <c r="BE21" s="918"/>
      <c r="BF21" s="918"/>
    </row>
    <row r="22" spans="1:58" s="391" customFormat="1" ht="22.8">
      <c r="A22" s="918">
        <v>1</v>
      </c>
      <c r="B22" s="918" t="s">
        <v>1208</v>
      </c>
      <c r="C22" s="977"/>
      <c r="D22" s="977"/>
      <c r="E22" s="977"/>
      <c r="F22" s="977"/>
      <c r="G22" s="918" t="b">
        <v>1</v>
      </c>
      <c r="H22" s="977"/>
      <c r="I22" s="977"/>
      <c r="J22" s="977"/>
      <c r="K22" s="977"/>
      <c r="L22" s="978" t="s">
        <v>1139</v>
      </c>
      <c r="M22" s="979" t="s">
        <v>679</v>
      </c>
      <c r="N22" s="980">
        <v>29.1</v>
      </c>
      <c r="O22" s="980">
        <v>27.98</v>
      </c>
      <c r="P22" s="981">
        <v>-3.8487972508591097</v>
      </c>
      <c r="Q22" s="980">
        <v>0</v>
      </c>
      <c r="R22" s="980">
        <v>0</v>
      </c>
      <c r="S22" s="981">
        <v>0</v>
      </c>
      <c r="T22" s="980">
        <v>0</v>
      </c>
      <c r="U22" s="980">
        <v>0</v>
      </c>
      <c r="V22" s="981">
        <v>0</v>
      </c>
      <c r="W22" s="980">
        <v>0</v>
      </c>
      <c r="X22" s="980">
        <v>0</v>
      </c>
      <c r="Y22" s="981">
        <v>0</v>
      </c>
      <c r="Z22" s="980">
        <v>0</v>
      </c>
      <c r="AA22" s="980">
        <v>0</v>
      </c>
      <c r="AB22" s="981">
        <v>0</v>
      </c>
      <c r="AC22" s="980">
        <v>0</v>
      </c>
      <c r="AD22" s="980">
        <v>0</v>
      </c>
      <c r="AE22" s="981">
        <v>0</v>
      </c>
      <c r="AF22" s="980">
        <v>0</v>
      </c>
      <c r="AG22" s="980">
        <v>0</v>
      </c>
      <c r="AH22" s="981">
        <v>0</v>
      </c>
      <c r="AI22" s="980">
        <v>0</v>
      </c>
      <c r="AJ22" s="980">
        <v>0</v>
      </c>
      <c r="AK22" s="981">
        <v>0</v>
      </c>
      <c r="AL22" s="980">
        <v>0</v>
      </c>
      <c r="AM22" s="980">
        <v>0</v>
      </c>
      <c r="AN22" s="981">
        <v>0</v>
      </c>
      <c r="AO22" s="980">
        <v>0</v>
      </c>
      <c r="AP22" s="980">
        <v>0</v>
      </c>
      <c r="AQ22" s="981">
        <v>0</v>
      </c>
      <c r="AR22" s="977"/>
      <c r="AS22" s="977"/>
      <c r="AT22" s="977"/>
      <c r="AU22" s="977"/>
      <c r="AV22" s="977"/>
      <c r="AW22" s="977"/>
      <c r="AX22" s="977"/>
      <c r="AY22" s="977"/>
      <c r="AZ22" s="977"/>
      <c r="BA22" s="977"/>
      <c r="BB22" s="977"/>
      <c r="BC22" s="977"/>
      <c r="BD22" s="977"/>
      <c r="BE22" s="977"/>
      <c r="BF22" s="977"/>
    </row>
    <row r="23" spans="1:58" s="391" customFormat="1" ht="22.8">
      <c r="A23" s="918">
        <v>1</v>
      </c>
      <c r="B23" s="918" t="s">
        <v>1209</v>
      </c>
      <c r="C23" s="977"/>
      <c r="D23" s="977"/>
      <c r="E23" s="977"/>
      <c r="F23" s="977"/>
      <c r="G23" s="918" t="b">
        <v>1</v>
      </c>
      <c r="H23" s="977"/>
      <c r="I23" s="977"/>
      <c r="J23" s="977"/>
      <c r="K23" s="977"/>
      <c r="L23" s="978" t="s">
        <v>1140</v>
      </c>
      <c r="M23" s="979" t="s">
        <v>679</v>
      </c>
      <c r="N23" s="980">
        <v>72.962245340268751</v>
      </c>
      <c r="O23" s="980">
        <v>28.927100130039008</v>
      </c>
      <c r="P23" s="981">
        <v>-60.353330691601137</v>
      </c>
      <c r="Q23" s="980">
        <v>0</v>
      </c>
      <c r="R23" s="980">
        <v>0</v>
      </c>
      <c r="S23" s="981">
        <v>0</v>
      </c>
      <c r="T23" s="980">
        <v>0</v>
      </c>
      <c r="U23" s="980">
        <v>0</v>
      </c>
      <c r="V23" s="981">
        <v>0</v>
      </c>
      <c r="W23" s="980">
        <v>0</v>
      </c>
      <c r="X23" s="980">
        <v>0</v>
      </c>
      <c r="Y23" s="981">
        <v>0</v>
      </c>
      <c r="Z23" s="980">
        <v>0</v>
      </c>
      <c r="AA23" s="980">
        <v>0</v>
      </c>
      <c r="AB23" s="981">
        <v>0</v>
      </c>
      <c r="AC23" s="980">
        <v>0</v>
      </c>
      <c r="AD23" s="980">
        <v>0</v>
      </c>
      <c r="AE23" s="981">
        <v>0</v>
      </c>
      <c r="AF23" s="980">
        <v>0</v>
      </c>
      <c r="AG23" s="980">
        <v>0</v>
      </c>
      <c r="AH23" s="981">
        <v>0</v>
      </c>
      <c r="AI23" s="980">
        <v>0</v>
      </c>
      <c r="AJ23" s="980">
        <v>0</v>
      </c>
      <c r="AK23" s="981">
        <v>0</v>
      </c>
      <c r="AL23" s="980">
        <v>0</v>
      </c>
      <c r="AM23" s="980">
        <v>0</v>
      </c>
      <c r="AN23" s="981">
        <v>0</v>
      </c>
      <c r="AO23" s="980">
        <v>0</v>
      </c>
      <c r="AP23" s="980">
        <v>0</v>
      </c>
      <c r="AQ23" s="981">
        <v>0</v>
      </c>
      <c r="AR23" s="977"/>
      <c r="AS23" s="977"/>
      <c r="AT23" s="977"/>
      <c r="AU23" s="977"/>
      <c r="AV23" s="977"/>
      <c r="AW23" s="977"/>
      <c r="AX23" s="977"/>
      <c r="AY23" s="977"/>
      <c r="AZ23" s="977"/>
      <c r="BA23" s="977"/>
      <c r="BB23" s="977"/>
      <c r="BC23" s="977"/>
      <c r="BD23" s="977"/>
      <c r="BE23" s="977"/>
      <c r="BF23" s="977"/>
    </row>
    <row r="24" spans="1:58" s="597" customFormat="1">
      <c r="A24" s="918">
        <v>1</v>
      </c>
      <c r="B24" s="918"/>
      <c r="C24" s="918"/>
      <c r="D24" s="918"/>
      <c r="E24" s="918"/>
      <c r="F24" s="918"/>
      <c r="G24" s="918" t="b">
        <v>1</v>
      </c>
      <c r="H24" s="918"/>
      <c r="I24" s="918"/>
      <c r="J24" s="918"/>
      <c r="K24" s="918"/>
      <c r="L24" s="982" t="s">
        <v>689</v>
      </c>
      <c r="M24" s="983" t="s">
        <v>145</v>
      </c>
      <c r="N24" s="984">
        <v>250.7293654304768</v>
      </c>
      <c r="O24" s="984">
        <v>103.38491826318446</v>
      </c>
      <c r="P24" s="985"/>
      <c r="Q24" s="984">
        <v>0</v>
      </c>
      <c r="R24" s="984">
        <v>0</v>
      </c>
      <c r="S24" s="985"/>
      <c r="T24" s="984">
        <v>0</v>
      </c>
      <c r="U24" s="984">
        <v>0</v>
      </c>
      <c r="V24" s="985"/>
      <c r="W24" s="984">
        <v>0</v>
      </c>
      <c r="X24" s="984">
        <v>0</v>
      </c>
      <c r="Y24" s="985"/>
      <c r="Z24" s="984">
        <v>0</v>
      </c>
      <c r="AA24" s="984">
        <v>0</v>
      </c>
      <c r="AB24" s="985"/>
      <c r="AC24" s="984">
        <v>0</v>
      </c>
      <c r="AD24" s="984">
        <v>0</v>
      </c>
      <c r="AE24" s="985"/>
      <c r="AF24" s="984">
        <v>0</v>
      </c>
      <c r="AG24" s="984">
        <v>0</v>
      </c>
      <c r="AH24" s="985"/>
      <c r="AI24" s="984">
        <v>0</v>
      </c>
      <c r="AJ24" s="984">
        <v>0</v>
      </c>
      <c r="AK24" s="985"/>
      <c r="AL24" s="984">
        <v>0</v>
      </c>
      <c r="AM24" s="984">
        <v>0</v>
      </c>
      <c r="AN24" s="985"/>
      <c r="AO24" s="984">
        <v>0</v>
      </c>
      <c r="AP24" s="984">
        <v>0</v>
      </c>
      <c r="AQ24" s="985"/>
      <c r="AR24" s="918"/>
      <c r="AS24" s="918"/>
      <c r="AT24" s="918"/>
      <c r="AU24" s="918"/>
      <c r="AV24" s="918"/>
      <c r="AW24" s="918"/>
      <c r="AX24" s="918"/>
      <c r="AY24" s="918"/>
      <c r="AZ24" s="918"/>
      <c r="BA24" s="918"/>
      <c r="BB24" s="918"/>
      <c r="BC24" s="918"/>
      <c r="BD24" s="918"/>
      <c r="BE24" s="918"/>
      <c r="BF24" s="918"/>
    </row>
    <row r="25" spans="1:58" s="597" customFormat="1">
      <c r="A25" s="918">
        <v>1</v>
      </c>
      <c r="B25" s="902" t="s">
        <v>1217</v>
      </c>
      <c r="C25" s="918"/>
      <c r="D25" s="918"/>
      <c r="E25" s="918"/>
      <c r="F25" s="918"/>
      <c r="G25" s="918" t="b">
        <v>1</v>
      </c>
      <c r="H25" s="918"/>
      <c r="I25" s="918"/>
      <c r="J25" s="918"/>
      <c r="K25" s="918"/>
      <c r="L25" s="982" t="s">
        <v>690</v>
      </c>
      <c r="M25" s="983" t="s">
        <v>329</v>
      </c>
      <c r="N25" s="986">
        <v>230.7</v>
      </c>
      <c r="O25" s="986">
        <v>230.7</v>
      </c>
      <c r="P25" s="987">
        <v>0</v>
      </c>
      <c r="Q25" s="986">
        <v>0</v>
      </c>
      <c r="R25" s="986">
        <v>0</v>
      </c>
      <c r="S25" s="987">
        <v>0</v>
      </c>
      <c r="T25" s="986">
        <v>0</v>
      </c>
      <c r="U25" s="986">
        <v>0</v>
      </c>
      <c r="V25" s="987">
        <v>0</v>
      </c>
      <c r="W25" s="986">
        <v>0</v>
      </c>
      <c r="X25" s="986">
        <v>0</v>
      </c>
      <c r="Y25" s="987">
        <v>0</v>
      </c>
      <c r="Z25" s="986">
        <v>0</v>
      </c>
      <c r="AA25" s="986">
        <v>0</v>
      </c>
      <c r="AB25" s="987">
        <v>0</v>
      </c>
      <c r="AC25" s="986">
        <v>0</v>
      </c>
      <c r="AD25" s="986">
        <v>0</v>
      </c>
      <c r="AE25" s="987">
        <v>0</v>
      </c>
      <c r="AF25" s="986">
        <v>0</v>
      </c>
      <c r="AG25" s="986">
        <v>0</v>
      </c>
      <c r="AH25" s="987">
        <v>0</v>
      </c>
      <c r="AI25" s="986">
        <v>0</v>
      </c>
      <c r="AJ25" s="986">
        <v>0</v>
      </c>
      <c r="AK25" s="987">
        <v>0</v>
      </c>
      <c r="AL25" s="986">
        <v>0</v>
      </c>
      <c r="AM25" s="986">
        <v>0</v>
      </c>
      <c r="AN25" s="987">
        <v>0</v>
      </c>
      <c r="AO25" s="986">
        <v>0</v>
      </c>
      <c r="AP25" s="986">
        <v>0</v>
      </c>
      <c r="AQ25" s="987">
        <v>0</v>
      </c>
      <c r="AR25" s="918"/>
      <c r="AS25" s="918"/>
      <c r="AT25" s="918"/>
      <c r="AU25" s="918"/>
      <c r="AV25" s="918"/>
      <c r="AW25" s="918"/>
      <c r="AX25" s="918"/>
      <c r="AY25" s="918"/>
      <c r="AZ25" s="918"/>
      <c r="BA25" s="918"/>
      <c r="BB25" s="918"/>
      <c r="BC25" s="918"/>
      <c r="BD25" s="918"/>
      <c r="BE25" s="918"/>
      <c r="BF25" s="918"/>
    </row>
    <row r="26" spans="1:58" s="391" customFormat="1">
      <c r="A26" s="918">
        <v>1</v>
      </c>
      <c r="B26" s="902" t="s">
        <v>1211</v>
      </c>
      <c r="C26" s="977"/>
      <c r="D26" s="977"/>
      <c r="E26" s="977"/>
      <c r="F26" s="977"/>
      <c r="G26" s="918" t="b">
        <v>1</v>
      </c>
      <c r="H26" s="977"/>
      <c r="I26" s="977"/>
      <c r="J26" s="977"/>
      <c r="K26" s="977"/>
      <c r="L26" s="978" t="s">
        <v>691</v>
      </c>
      <c r="M26" s="979" t="s">
        <v>679</v>
      </c>
      <c r="N26" s="980">
        <v>29.1</v>
      </c>
      <c r="O26" s="980">
        <v>27.98</v>
      </c>
      <c r="P26" s="981">
        <v>-3.8487972508591097</v>
      </c>
      <c r="Q26" s="980">
        <v>0</v>
      </c>
      <c r="R26" s="980">
        <v>0</v>
      </c>
      <c r="S26" s="981">
        <v>0</v>
      </c>
      <c r="T26" s="980">
        <v>0</v>
      </c>
      <c r="U26" s="980">
        <v>0</v>
      </c>
      <c r="V26" s="981">
        <v>0</v>
      </c>
      <c r="W26" s="980">
        <v>0</v>
      </c>
      <c r="X26" s="980">
        <v>0</v>
      </c>
      <c r="Y26" s="981">
        <v>0</v>
      </c>
      <c r="Z26" s="980">
        <v>0</v>
      </c>
      <c r="AA26" s="980">
        <v>0</v>
      </c>
      <c r="AB26" s="981">
        <v>0</v>
      </c>
      <c r="AC26" s="980">
        <v>0</v>
      </c>
      <c r="AD26" s="980">
        <v>0</v>
      </c>
      <c r="AE26" s="981">
        <v>0</v>
      </c>
      <c r="AF26" s="980">
        <v>0</v>
      </c>
      <c r="AG26" s="980">
        <v>0</v>
      </c>
      <c r="AH26" s="981">
        <v>0</v>
      </c>
      <c r="AI26" s="980">
        <v>0</v>
      </c>
      <c r="AJ26" s="980">
        <v>0</v>
      </c>
      <c r="AK26" s="981">
        <v>0</v>
      </c>
      <c r="AL26" s="980">
        <v>0</v>
      </c>
      <c r="AM26" s="980">
        <v>0</v>
      </c>
      <c r="AN26" s="981">
        <v>0</v>
      </c>
      <c r="AO26" s="980">
        <v>0</v>
      </c>
      <c r="AP26" s="980">
        <v>0</v>
      </c>
      <c r="AQ26" s="981">
        <v>0</v>
      </c>
      <c r="AR26" s="977"/>
      <c r="AS26" s="977"/>
      <c r="AT26" s="977"/>
      <c r="AU26" s="977"/>
      <c r="AV26" s="977"/>
      <c r="AW26" s="977"/>
      <c r="AX26" s="977"/>
      <c r="AY26" s="977"/>
      <c r="AZ26" s="977"/>
      <c r="BA26" s="977"/>
      <c r="BB26" s="977"/>
      <c r="BC26" s="977"/>
      <c r="BD26" s="977"/>
      <c r="BE26" s="977"/>
      <c r="BF26" s="977"/>
    </row>
    <row r="27" spans="1:58" s="391" customFormat="1">
      <c r="A27" s="918">
        <v>1</v>
      </c>
      <c r="B27" s="902" t="s">
        <v>1210</v>
      </c>
      <c r="C27" s="977"/>
      <c r="D27" s="977"/>
      <c r="E27" s="977"/>
      <c r="F27" s="977"/>
      <c r="G27" s="918" t="b">
        <v>1</v>
      </c>
      <c r="H27" s="977"/>
      <c r="I27" s="977"/>
      <c r="J27" s="977"/>
      <c r="K27" s="977"/>
      <c r="L27" s="978" t="s">
        <v>692</v>
      </c>
      <c r="M27" s="979" t="s">
        <v>679</v>
      </c>
      <c r="N27" s="980">
        <v>72.962245340268751</v>
      </c>
      <c r="O27" s="980">
        <v>28.927100130039008</v>
      </c>
      <c r="P27" s="981">
        <v>-60.353330691601137</v>
      </c>
      <c r="Q27" s="980">
        <v>0</v>
      </c>
      <c r="R27" s="980">
        <v>0</v>
      </c>
      <c r="S27" s="981">
        <v>0</v>
      </c>
      <c r="T27" s="980">
        <v>0</v>
      </c>
      <c r="U27" s="980">
        <v>0</v>
      </c>
      <c r="V27" s="981">
        <v>0</v>
      </c>
      <c r="W27" s="980">
        <v>0</v>
      </c>
      <c r="X27" s="980">
        <v>0</v>
      </c>
      <c r="Y27" s="981">
        <v>0</v>
      </c>
      <c r="Z27" s="980">
        <v>0</v>
      </c>
      <c r="AA27" s="980">
        <v>0</v>
      </c>
      <c r="AB27" s="981">
        <v>0</v>
      </c>
      <c r="AC27" s="980">
        <v>0</v>
      </c>
      <c r="AD27" s="980">
        <v>0</v>
      </c>
      <c r="AE27" s="981">
        <v>0</v>
      </c>
      <c r="AF27" s="980">
        <v>0</v>
      </c>
      <c r="AG27" s="980">
        <v>0</v>
      </c>
      <c r="AH27" s="981">
        <v>0</v>
      </c>
      <c r="AI27" s="980">
        <v>0</v>
      </c>
      <c r="AJ27" s="980">
        <v>0</v>
      </c>
      <c r="AK27" s="981">
        <v>0</v>
      </c>
      <c r="AL27" s="980">
        <v>0</v>
      </c>
      <c r="AM27" s="980">
        <v>0</v>
      </c>
      <c r="AN27" s="981">
        <v>0</v>
      </c>
      <c r="AO27" s="980">
        <v>0</v>
      </c>
      <c r="AP27" s="980">
        <v>0</v>
      </c>
      <c r="AQ27" s="981">
        <v>0</v>
      </c>
      <c r="AR27" s="977"/>
      <c r="AS27" s="977"/>
      <c r="AT27" s="977"/>
      <c r="AU27" s="977"/>
      <c r="AV27" s="977"/>
      <c r="AW27" s="977"/>
      <c r="AX27" s="977"/>
      <c r="AY27" s="977"/>
      <c r="AZ27" s="977"/>
      <c r="BA27" s="977"/>
      <c r="BB27" s="977"/>
      <c r="BC27" s="977"/>
      <c r="BD27" s="977"/>
      <c r="BE27" s="977"/>
      <c r="BF27" s="977"/>
    </row>
    <row r="28" spans="1:58" s="597" customFormat="1">
      <c r="A28" s="918">
        <v>1</v>
      </c>
      <c r="B28" s="902"/>
      <c r="C28" s="918"/>
      <c r="D28" s="918"/>
      <c r="E28" s="918"/>
      <c r="F28" s="918"/>
      <c r="G28" s="918" t="b">
        <v>1</v>
      </c>
      <c r="H28" s="918"/>
      <c r="I28" s="918"/>
      <c r="J28" s="918"/>
      <c r="K28" s="918"/>
      <c r="L28" s="982" t="s">
        <v>689</v>
      </c>
      <c r="M28" s="983" t="s">
        <v>145</v>
      </c>
      <c r="N28" s="984">
        <v>250.7293654304768</v>
      </c>
      <c r="O28" s="984">
        <v>103.38491826318446</v>
      </c>
      <c r="P28" s="985"/>
      <c r="Q28" s="984">
        <v>0</v>
      </c>
      <c r="R28" s="984">
        <v>0</v>
      </c>
      <c r="S28" s="985"/>
      <c r="T28" s="984">
        <v>0</v>
      </c>
      <c r="U28" s="984">
        <v>0</v>
      </c>
      <c r="V28" s="985"/>
      <c r="W28" s="984">
        <v>0</v>
      </c>
      <c r="X28" s="984">
        <v>0</v>
      </c>
      <c r="Y28" s="985"/>
      <c r="Z28" s="984">
        <v>0</v>
      </c>
      <c r="AA28" s="984">
        <v>0</v>
      </c>
      <c r="AB28" s="985"/>
      <c r="AC28" s="984">
        <v>0</v>
      </c>
      <c r="AD28" s="984">
        <v>0</v>
      </c>
      <c r="AE28" s="985"/>
      <c r="AF28" s="984">
        <v>0</v>
      </c>
      <c r="AG28" s="984">
        <v>0</v>
      </c>
      <c r="AH28" s="985"/>
      <c r="AI28" s="984">
        <v>0</v>
      </c>
      <c r="AJ28" s="984">
        <v>0</v>
      </c>
      <c r="AK28" s="985"/>
      <c r="AL28" s="984">
        <v>0</v>
      </c>
      <c r="AM28" s="984">
        <v>0</v>
      </c>
      <c r="AN28" s="985"/>
      <c r="AO28" s="984">
        <v>0</v>
      </c>
      <c r="AP28" s="984">
        <v>0</v>
      </c>
      <c r="AQ28" s="985"/>
      <c r="AR28" s="918"/>
      <c r="AS28" s="918"/>
      <c r="AT28" s="918"/>
      <c r="AU28" s="918"/>
      <c r="AV28" s="918"/>
      <c r="AW28" s="918"/>
      <c r="AX28" s="918"/>
      <c r="AY28" s="918"/>
      <c r="AZ28" s="918"/>
      <c r="BA28" s="918"/>
      <c r="BB28" s="918"/>
      <c r="BC28" s="918"/>
      <c r="BD28" s="918"/>
      <c r="BE28" s="918"/>
      <c r="BF28" s="918"/>
    </row>
    <row r="29" spans="1:58" s="597" customFormat="1">
      <c r="A29" s="918">
        <v>1</v>
      </c>
      <c r="B29" s="902" t="s">
        <v>1218</v>
      </c>
      <c r="C29" s="918"/>
      <c r="D29" s="918"/>
      <c r="E29" s="918"/>
      <c r="F29" s="918"/>
      <c r="G29" s="918" t="b">
        <v>1</v>
      </c>
      <c r="H29" s="918"/>
      <c r="I29" s="918"/>
      <c r="J29" s="918"/>
      <c r="K29" s="918"/>
      <c r="L29" s="982" t="s">
        <v>1212</v>
      </c>
      <c r="M29" s="983" t="s">
        <v>329</v>
      </c>
      <c r="N29" s="986">
        <v>220</v>
      </c>
      <c r="O29" s="986">
        <v>220</v>
      </c>
      <c r="P29" s="987">
        <v>0</v>
      </c>
      <c r="Q29" s="986">
        <v>0</v>
      </c>
      <c r="R29" s="986">
        <v>0</v>
      </c>
      <c r="S29" s="987">
        <v>0</v>
      </c>
      <c r="T29" s="986">
        <v>0</v>
      </c>
      <c r="U29" s="986">
        <v>0</v>
      </c>
      <c r="V29" s="987">
        <v>0</v>
      </c>
      <c r="W29" s="986">
        <v>0</v>
      </c>
      <c r="X29" s="986">
        <v>0</v>
      </c>
      <c r="Y29" s="987">
        <v>0</v>
      </c>
      <c r="Z29" s="986">
        <v>0</v>
      </c>
      <c r="AA29" s="986">
        <v>0</v>
      </c>
      <c r="AB29" s="987">
        <v>0</v>
      </c>
      <c r="AC29" s="986">
        <v>0</v>
      </c>
      <c r="AD29" s="986">
        <v>0</v>
      </c>
      <c r="AE29" s="987">
        <v>0</v>
      </c>
      <c r="AF29" s="986">
        <v>0</v>
      </c>
      <c r="AG29" s="986">
        <v>0</v>
      </c>
      <c r="AH29" s="987">
        <v>0</v>
      </c>
      <c r="AI29" s="986">
        <v>0</v>
      </c>
      <c r="AJ29" s="986">
        <v>0</v>
      </c>
      <c r="AK29" s="987">
        <v>0</v>
      </c>
      <c r="AL29" s="986">
        <v>0</v>
      </c>
      <c r="AM29" s="986">
        <v>0</v>
      </c>
      <c r="AN29" s="987">
        <v>0</v>
      </c>
      <c r="AO29" s="986">
        <v>0</v>
      </c>
      <c r="AP29" s="986">
        <v>0</v>
      </c>
      <c r="AQ29" s="987">
        <v>0</v>
      </c>
      <c r="AR29" s="918"/>
      <c r="AS29" s="918"/>
      <c r="AT29" s="918"/>
      <c r="AU29" s="918"/>
      <c r="AV29" s="918"/>
      <c r="AW29" s="918"/>
      <c r="AX29" s="918"/>
      <c r="AY29" s="918"/>
      <c r="AZ29" s="918"/>
      <c r="BA29" s="918"/>
      <c r="BB29" s="918"/>
      <c r="BC29" s="918"/>
      <c r="BD29" s="918"/>
      <c r="BE29" s="918"/>
      <c r="BF29" s="918"/>
    </row>
    <row r="30" spans="1:58" s="597" customFormat="1" ht="0.15" customHeight="1">
      <c r="A30" s="918">
        <v>1</v>
      </c>
      <c r="B30" s="918"/>
      <c r="C30" s="918"/>
      <c r="D30" s="918"/>
      <c r="E30" s="918"/>
      <c r="F30" s="918"/>
      <c r="G30" s="918" t="b">
        <v>0</v>
      </c>
      <c r="H30" s="918"/>
      <c r="I30" s="918"/>
      <c r="J30" s="918"/>
      <c r="K30" s="918"/>
      <c r="L30" s="973" t="s">
        <v>693</v>
      </c>
      <c r="M30" s="974"/>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6"/>
      <c r="AR30" s="918"/>
      <c r="AS30" s="918"/>
      <c r="AT30" s="918"/>
      <c r="AU30" s="918"/>
      <c r="AV30" s="918"/>
      <c r="AW30" s="918"/>
      <c r="AX30" s="918"/>
      <c r="AY30" s="918"/>
      <c r="AZ30" s="918"/>
      <c r="BA30" s="918"/>
      <c r="BB30" s="918"/>
      <c r="BC30" s="918"/>
      <c r="BD30" s="918"/>
      <c r="BE30" s="918"/>
      <c r="BF30" s="918"/>
    </row>
    <row r="31" spans="1:58" s="597" customFormat="1" ht="0.15" customHeight="1">
      <c r="A31" s="918">
        <v>1</v>
      </c>
      <c r="B31" s="918"/>
      <c r="C31" s="918"/>
      <c r="D31" s="918"/>
      <c r="E31" s="918"/>
      <c r="F31" s="918"/>
      <c r="G31" s="918" t="b">
        <v>0</v>
      </c>
      <c r="H31" s="918"/>
      <c r="I31" s="918"/>
      <c r="J31" s="918"/>
      <c r="K31" s="918"/>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18"/>
      <c r="AS31" s="918"/>
      <c r="AT31" s="918"/>
      <c r="AU31" s="918"/>
      <c r="AV31" s="918"/>
      <c r="AW31" s="918"/>
      <c r="AX31" s="918"/>
      <c r="AY31" s="918"/>
      <c r="AZ31" s="918"/>
      <c r="BA31" s="918"/>
      <c r="BB31" s="918"/>
      <c r="BC31" s="918"/>
      <c r="BD31" s="918"/>
      <c r="BE31" s="918"/>
      <c r="BF31" s="918"/>
    </row>
    <row r="32" spans="1:58" s="597" customFormat="1" ht="0.15" customHeight="1">
      <c r="A32" s="918">
        <v>1</v>
      </c>
      <c r="B32" s="918"/>
      <c r="C32" s="918"/>
      <c r="D32" s="918"/>
      <c r="E32" s="918"/>
      <c r="F32" s="918"/>
      <c r="G32" s="918" t="b">
        <v>0</v>
      </c>
      <c r="H32" s="918"/>
      <c r="I32" s="918"/>
      <c r="J32" s="918"/>
      <c r="K32" s="918"/>
      <c r="L32" s="988" t="s">
        <v>694</v>
      </c>
      <c r="M32" s="983" t="s">
        <v>679</v>
      </c>
      <c r="N32" s="989">
        <v>0</v>
      </c>
      <c r="O32" s="989">
        <v>0</v>
      </c>
      <c r="P32" s="985">
        <v>0</v>
      </c>
      <c r="Q32" s="989">
        <v>0</v>
      </c>
      <c r="R32" s="989">
        <v>0</v>
      </c>
      <c r="S32" s="985">
        <v>0</v>
      </c>
      <c r="T32" s="989">
        <v>0</v>
      </c>
      <c r="U32" s="989">
        <v>0</v>
      </c>
      <c r="V32" s="985">
        <v>0</v>
      </c>
      <c r="W32" s="989">
        <v>0</v>
      </c>
      <c r="X32" s="989">
        <v>0</v>
      </c>
      <c r="Y32" s="985">
        <v>0</v>
      </c>
      <c r="Z32" s="989">
        <v>0</v>
      </c>
      <c r="AA32" s="989">
        <v>0</v>
      </c>
      <c r="AB32" s="985">
        <v>0</v>
      </c>
      <c r="AC32" s="989">
        <v>0</v>
      </c>
      <c r="AD32" s="989">
        <v>0</v>
      </c>
      <c r="AE32" s="985">
        <v>0</v>
      </c>
      <c r="AF32" s="989">
        <v>0</v>
      </c>
      <c r="AG32" s="989">
        <v>0</v>
      </c>
      <c r="AH32" s="985">
        <v>0</v>
      </c>
      <c r="AI32" s="989">
        <v>0</v>
      </c>
      <c r="AJ32" s="989">
        <v>0</v>
      </c>
      <c r="AK32" s="985">
        <v>0</v>
      </c>
      <c r="AL32" s="989">
        <v>0</v>
      </c>
      <c r="AM32" s="989">
        <v>0</v>
      </c>
      <c r="AN32" s="985">
        <v>0</v>
      </c>
      <c r="AO32" s="989">
        <v>0</v>
      </c>
      <c r="AP32" s="989">
        <v>0</v>
      </c>
      <c r="AQ32" s="985">
        <v>0</v>
      </c>
      <c r="AR32" s="918"/>
      <c r="AS32" s="918"/>
      <c r="AT32" s="918"/>
      <c r="AU32" s="918"/>
      <c r="AV32" s="918"/>
      <c r="AW32" s="918"/>
      <c r="AX32" s="918"/>
      <c r="AY32" s="918"/>
      <c r="AZ32" s="918"/>
      <c r="BA32" s="918"/>
      <c r="BB32" s="918"/>
      <c r="BC32" s="918"/>
      <c r="BD32" s="918"/>
      <c r="BE32" s="918"/>
      <c r="BF32" s="918"/>
    </row>
    <row r="33" spans="1:58" s="597" customFormat="1" ht="0.15" customHeight="1">
      <c r="A33" s="918">
        <v>1</v>
      </c>
      <c r="B33" s="918"/>
      <c r="C33" s="918"/>
      <c r="D33" s="918"/>
      <c r="E33" s="918"/>
      <c r="F33" s="918"/>
      <c r="G33" s="918" t="b">
        <v>0</v>
      </c>
      <c r="H33" s="918"/>
      <c r="I33" s="918"/>
      <c r="J33" s="918"/>
      <c r="K33" s="918"/>
      <c r="L33" s="988" t="s">
        <v>695</v>
      </c>
      <c r="M33" s="983" t="s">
        <v>679</v>
      </c>
      <c r="N33" s="989"/>
      <c r="O33" s="989"/>
      <c r="P33" s="985">
        <v>0</v>
      </c>
      <c r="Q33" s="989"/>
      <c r="R33" s="989"/>
      <c r="S33" s="985">
        <v>0</v>
      </c>
      <c r="T33" s="989"/>
      <c r="U33" s="989"/>
      <c r="V33" s="985">
        <v>0</v>
      </c>
      <c r="W33" s="989"/>
      <c r="X33" s="989"/>
      <c r="Y33" s="985">
        <v>0</v>
      </c>
      <c r="Z33" s="989"/>
      <c r="AA33" s="989"/>
      <c r="AB33" s="985">
        <v>0</v>
      </c>
      <c r="AC33" s="989"/>
      <c r="AD33" s="989"/>
      <c r="AE33" s="985">
        <v>0</v>
      </c>
      <c r="AF33" s="989"/>
      <c r="AG33" s="989"/>
      <c r="AH33" s="985">
        <v>0</v>
      </c>
      <c r="AI33" s="989"/>
      <c r="AJ33" s="989"/>
      <c r="AK33" s="985">
        <v>0</v>
      </c>
      <c r="AL33" s="989"/>
      <c r="AM33" s="989"/>
      <c r="AN33" s="985">
        <v>0</v>
      </c>
      <c r="AO33" s="989"/>
      <c r="AP33" s="989"/>
      <c r="AQ33" s="985">
        <v>0</v>
      </c>
      <c r="AR33" s="918"/>
      <c r="AS33" s="918"/>
      <c r="AT33" s="918"/>
      <c r="AU33" s="918"/>
      <c r="AV33" s="918"/>
      <c r="AW33" s="918"/>
      <c r="AX33" s="918"/>
      <c r="AY33" s="918"/>
      <c r="AZ33" s="918"/>
      <c r="BA33" s="918"/>
      <c r="BB33" s="918"/>
      <c r="BC33" s="918"/>
      <c r="BD33" s="918"/>
      <c r="BE33" s="918"/>
      <c r="BF33" s="918"/>
    </row>
    <row r="34" spans="1:58" s="597" customFormat="1" ht="0.15" customHeight="1">
      <c r="A34" s="918">
        <v>1</v>
      </c>
      <c r="B34" s="902" t="s">
        <v>1213</v>
      </c>
      <c r="C34" s="918"/>
      <c r="D34" s="918"/>
      <c r="E34" s="918"/>
      <c r="F34" s="918"/>
      <c r="G34" s="918" t="b">
        <v>0</v>
      </c>
      <c r="H34" s="918"/>
      <c r="I34" s="918"/>
      <c r="J34" s="918"/>
      <c r="K34" s="918"/>
      <c r="L34" s="988" t="s">
        <v>696</v>
      </c>
      <c r="M34" s="983" t="s">
        <v>329</v>
      </c>
      <c r="N34" s="986">
        <v>115.35</v>
      </c>
      <c r="O34" s="986">
        <v>115.35</v>
      </c>
      <c r="P34" s="987">
        <v>0</v>
      </c>
      <c r="Q34" s="986">
        <v>0</v>
      </c>
      <c r="R34" s="986">
        <v>0</v>
      </c>
      <c r="S34" s="987">
        <v>0</v>
      </c>
      <c r="T34" s="986">
        <v>0</v>
      </c>
      <c r="U34" s="986">
        <v>0</v>
      </c>
      <c r="V34" s="987">
        <v>0</v>
      </c>
      <c r="W34" s="986">
        <v>0</v>
      </c>
      <c r="X34" s="986">
        <v>0</v>
      </c>
      <c r="Y34" s="987">
        <v>0</v>
      </c>
      <c r="Z34" s="986">
        <v>0</v>
      </c>
      <c r="AA34" s="986">
        <v>0</v>
      </c>
      <c r="AB34" s="987">
        <v>0</v>
      </c>
      <c r="AC34" s="986">
        <v>0</v>
      </c>
      <c r="AD34" s="986">
        <v>0</v>
      </c>
      <c r="AE34" s="987">
        <v>0</v>
      </c>
      <c r="AF34" s="986">
        <v>0</v>
      </c>
      <c r="AG34" s="986">
        <v>0</v>
      </c>
      <c r="AH34" s="987">
        <v>0</v>
      </c>
      <c r="AI34" s="986">
        <v>0</v>
      </c>
      <c r="AJ34" s="986">
        <v>0</v>
      </c>
      <c r="AK34" s="987">
        <v>0</v>
      </c>
      <c r="AL34" s="986">
        <v>0</v>
      </c>
      <c r="AM34" s="986">
        <v>0</v>
      </c>
      <c r="AN34" s="987">
        <v>0</v>
      </c>
      <c r="AO34" s="986">
        <v>0</v>
      </c>
      <c r="AP34" s="986">
        <v>0</v>
      </c>
      <c r="AQ34" s="987">
        <v>0</v>
      </c>
      <c r="AR34" s="918"/>
      <c r="AS34" s="918"/>
      <c r="AT34" s="918"/>
      <c r="AU34" s="918"/>
      <c r="AV34" s="918"/>
      <c r="AW34" s="918"/>
      <c r="AX34" s="918"/>
      <c r="AY34" s="918"/>
      <c r="AZ34" s="918"/>
      <c r="BA34" s="918"/>
      <c r="BB34" s="918"/>
      <c r="BC34" s="918"/>
      <c r="BD34" s="918"/>
      <c r="BE34" s="918"/>
      <c r="BF34" s="918"/>
    </row>
    <row r="35" spans="1:58" s="597" customFormat="1" ht="0.15" customHeight="1">
      <c r="A35" s="918">
        <v>1</v>
      </c>
      <c r="B35" s="918"/>
      <c r="C35" s="918"/>
      <c r="D35" s="918"/>
      <c r="E35" s="918"/>
      <c r="F35" s="918"/>
      <c r="G35" s="918" t="b">
        <v>0</v>
      </c>
      <c r="H35" s="918"/>
      <c r="I35" s="918"/>
      <c r="J35" s="918"/>
      <c r="K35" s="918"/>
      <c r="L35" s="988" t="s">
        <v>697</v>
      </c>
      <c r="M35" s="983" t="s">
        <v>698</v>
      </c>
      <c r="N35" s="989"/>
      <c r="O35" s="989"/>
      <c r="P35" s="985">
        <v>0</v>
      </c>
      <c r="Q35" s="989"/>
      <c r="R35" s="989"/>
      <c r="S35" s="985">
        <v>0</v>
      </c>
      <c r="T35" s="989"/>
      <c r="U35" s="989"/>
      <c r="V35" s="985">
        <v>0</v>
      </c>
      <c r="W35" s="989"/>
      <c r="X35" s="989"/>
      <c r="Y35" s="985">
        <v>0</v>
      </c>
      <c r="Z35" s="989"/>
      <c r="AA35" s="989"/>
      <c r="AB35" s="985">
        <v>0</v>
      </c>
      <c r="AC35" s="989"/>
      <c r="AD35" s="989"/>
      <c r="AE35" s="985">
        <v>0</v>
      </c>
      <c r="AF35" s="989"/>
      <c r="AG35" s="989"/>
      <c r="AH35" s="985">
        <v>0</v>
      </c>
      <c r="AI35" s="989"/>
      <c r="AJ35" s="989"/>
      <c r="AK35" s="985">
        <v>0</v>
      </c>
      <c r="AL35" s="989"/>
      <c r="AM35" s="989"/>
      <c r="AN35" s="985">
        <v>0</v>
      </c>
      <c r="AO35" s="989"/>
      <c r="AP35" s="989"/>
      <c r="AQ35" s="985">
        <v>0</v>
      </c>
      <c r="AR35" s="918"/>
      <c r="AS35" s="918"/>
      <c r="AT35" s="918"/>
      <c r="AU35" s="918"/>
      <c r="AV35" s="918"/>
      <c r="AW35" s="918"/>
      <c r="AX35" s="918"/>
      <c r="AY35" s="918"/>
      <c r="AZ35" s="918"/>
      <c r="BA35" s="918"/>
      <c r="BB35" s="918"/>
      <c r="BC35" s="918"/>
      <c r="BD35" s="918"/>
      <c r="BE35" s="918"/>
      <c r="BF35" s="918"/>
    </row>
    <row r="36" spans="1:58" s="597" customFormat="1" ht="0.15" customHeight="1">
      <c r="A36" s="918">
        <v>1</v>
      </c>
      <c r="B36" s="918"/>
      <c r="C36" s="918"/>
      <c r="D36" s="918"/>
      <c r="E36" s="918"/>
      <c r="F36" s="918"/>
      <c r="G36" s="918" t="b">
        <v>0</v>
      </c>
      <c r="H36" s="918"/>
      <c r="I36" s="918"/>
      <c r="J36" s="918"/>
      <c r="K36" s="918"/>
      <c r="L36" s="988" t="s">
        <v>699</v>
      </c>
      <c r="M36" s="983" t="s">
        <v>700</v>
      </c>
      <c r="N36" s="989"/>
      <c r="O36" s="989"/>
      <c r="P36" s="985">
        <v>0</v>
      </c>
      <c r="Q36" s="989"/>
      <c r="R36" s="989"/>
      <c r="S36" s="985">
        <v>0</v>
      </c>
      <c r="T36" s="989"/>
      <c r="U36" s="989"/>
      <c r="V36" s="985">
        <v>0</v>
      </c>
      <c r="W36" s="989"/>
      <c r="X36" s="989"/>
      <c r="Y36" s="985">
        <v>0</v>
      </c>
      <c r="Z36" s="989"/>
      <c r="AA36" s="989"/>
      <c r="AB36" s="985">
        <v>0</v>
      </c>
      <c r="AC36" s="989"/>
      <c r="AD36" s="989"/>
      <c r="AE36" s="985">
        <v>0</v>
      </c>
      <c r="AF36" s="989"/>
      <c r="AG36" s="989"/>
      <c r="AH36" s="985">
        <v>0</v>
      </c>
      <c r="AI36" s="989"/>
      <c r="AJ36" s="989"/>
      <c r="AK36" s="985">
        <v>0</v>
      </c>
      <c r="AL36" s="989"/>
      <c r="AM36" s="989"/>
      <c r="AN36" s="985">
        <v>0</v>
      </c>
      <c r="AO36" s="989"/>
      <c r="AP36" s="989"/>
      <c r="AQ36" s="985">
        <v>0</v>
      </c>
      <c r="AR36" s="918"/>
      <c r="AS36" s="918"/>
      <c r="AT36" s="918"/>
      <c r="AU36" s="918"/>
      <c r="AV36" s="918"/>
      <c r="AW36" s="918"/>
      <c r="AX36" s="918"/>
      <c r="AY36" s="918"/>
      <c r="AZ36" s="918"/>
      <c r="BA36" s="918"/>
      <c r="BB36" s="918"/>
      <c r="BC36" s="918"/>
      <c r="BD36" s="918"/>
      <c r="BE36" s="918"/>
      <c r="BF36" s="918"/>
    </row>
    <row r="37" spans="1:58" s="597" customFormat="1" ht="0.15" customHeight="1">
      <c r="A37" s="918">
        <v>1</v>
      </c>
      <c r="B37" s="918"/>
      <c r="C37" s="918"/>
      <c r="D37" s="918"/>
      <c r="E37" s="918"/>
      <c r="F37" s="918"/>
      <c r="G37" s="918" t="b">
        <v>0</v>
      </c>
      <c r="H37" s="918"/>
      <c r="I37" s="918"/>
      <c r="J37" s="918"/>
      <c r="K37" s="918"/>
      <c r="L37" s="978"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18"/>
      <c r="AS37" s="918"/>
      <c r="AT37" s="918"/>
      <c r="AU37" s="918"/>
      <c r="AV37" s="918"/>
      <c r="AW37" s="918"/>
      <c r="AX37" s="918"/>
      <c r="AY37" s="918"/>
      <c r="AZ37" s="918"/>
      <c r="BA37" s="918"/>
      <c r="BB37" s="918"/>
      <c r="BC37" s="918"/>
      <c r="BD37" s="918"/>
      <c r="BE37" s="918"/>
      <c r="BF37" s="918"/>
    </row>
    <row r="38" spans="1:58" s="597" customFormat="1" ht="0.15" customHeight="1">
      <c r="A38" s="918">
        <v>1</v>
      </c>
      <c r="B38" s="918"/>
      <c r="C38" s="918"/>
      <c r="D38" s="918"/>
      <c r="E38" s="918"/>
      <c r="F38" s="918"/>
      <c r="G38" s="918" t="b">
        <v>0</v>
      </c>
      <c r="H38" s="918"/>
      <c r="I38" s="918"/>
      <c r="J38" s="918"/>
      <c r="K38" s="918"/>
      <c r="L38" s="988" t="s">
        <v>694</v>
      </c>
      <c r="M38" s="983" t="s">
        <v>679</v>
      </c>
      <c r="N38" s="989">
        <v>0</v>
      </c>
      <c r="O38" s="989">
        <v>0</v>
      </c>
      <c r="P38" s="985">
        <v>0</v>
      </c>
      <c r="Q38" s="989">
        <v>0</v>
      </c>
      <c r="R38" s="989">
        <v>0</v>
      </c>
      <c r="S38" s="985">
        <v>0</v>
      </c>
      <c r="T38" s="989">
        <v>0</v>
      </c>
      <c r="U38" s="989">
        <v>0</v>
      </c>
      <c r="V38" s="985">
        <v>0</v>
      </c>
      <c r="W38" s="989">
        <v>0</v>
      </c>
      <c r="X38" s="989">
        <v>0</v>
      </c>
      <c r="Y38" s="985">
        <v>0</v>
      </c>
      <c r="Z38" s="989">
        <v>0</v>
      </c>
      <c r="AA38" s="989">
        <v>0</v>
      </c>
      <c r="AB38" s="985">
        <v>0</v>
      </c>
      <c r="AC38" s="989">
        <v>0</v>
      </c>
      <c r="AD38" s="989">
        <v>0</v>
      </c>
      <c r="AE38" s="985">
        <v>0</v>
      </c>
      <c r="AF38" s="989">
        <v>0</v>
      </c>
      <c r="AG38" s="989">
        <v>0</v>
      </c>
      <c r="AH38" s="985">
        <v>0</v>
      </c>
      <c r="AI38" s="989">
        <v>0</v>
      </c>
      <c r="AJ38" s="989">
        <v>0</v>
      </c>
      <c r="AK38" s="985">
        <v>0</v>
      </c>
      <c r="AL38" s="989">
        <v>0</v>
      </c>
      <c r="AM38" s="989">
        <v>0</v>
      </c>
      <c r="AN38" s="985">
        <v>0</v>
      </c>
      <c r="AO38" s="989">
        <v>0</v>
      </c>
      <c r="AP38" s="989">
        <v>0</v>
      </c>
      <c r="AQ38" s="985">
        <v>0</v>
      </c>
      <c r="AR38" s="918"/>
      <c r="AS38" s="918"/>
      <c r="AT38" s="918"/>
      <c r="AU38" s="918"/>
      <c r="AV38" s="918"/>
      <c r="AW38" s="918"/>
      <c r="AX38" s="918"/>
      <c r="AY38" s="918"/>
      <c r="AZ38" s="918"/>
      <c r="BA38" s="918"/>
      <c r="BB38" s="918"/>
      <c r="BC38" s="918"/>
      <c r="BD38" s="918"/>
      <c r="BE38" s="918"/>
      <c r="BF38" s="918"/>
    </row>
    <row r="39" spans="1:58" s="597" customFormat="1" ht="0.15" customHeight="1">
      <c r="A39" s="918">
        <v>1</v>
      </c>
      <c r="B39" s="918"/>
      <c r="C39" s="918"/>
      <c r="D39" s="918"/>
      <c r="E39" s="918"/>
      <c r="F39" s="918"/>
      <c r="G39" s="918" t="b">
        <v>0</v>
      </c>
      <c r="H39" s="918"/>
      <c r="I39" s="918"/>
      <c r="J39" s="918"/>
      <c r="K39" s="918"/>
      <c r="L39" s="988" t="s">
        <v>695</v>
      </c>
      <c r="M39" s="983" t="s">
        <v>679</v>
      </c>
      <c r="N39" s="989"/>
      <c r="O39" s="989"/>
      <c r="P39" s="985">
        <v>0</v>
      </c>
      <c r="Q39" s="989"/>
      <c r="R39" s="989"/>
      <c r="S39" s="985">
        <v>0</v>
      </c>
      <c r="T39" s="989"/>
      <c r="U39" s="989"/>
      <c r="V39" s="985">
        <v>0</v>
      </c>
      <c r="W39" s="989"/>
      <c r="X39" s="989"/>
      <c r="Y39" s="985">
        <v>0</v>
      </c>
      <c r="Z39" s="989"/>
      <c r="AA39" s="989"/>
      <c r="AB39" s="985">
        <v>0</v>
      </c>
      <c r="AC39" s="989"/>
      <c r="AD39" s="989"/>
      <c r="AE39" s="985">
        <v>0</v>
      </c>
      <c r="AF39" s="989"/>
      <c r="AG39" s="989"/>
      <c r="AH39" s="985">
        <v>0</v>
      </c>
      <c r="AI39" s="989"/>
      <c r="AJ39" s="989"/>
      <c r="AK39" s="985">
        <v>0</v>
      </c>
      <c r="AL39" s="989"/>
      <c r="AM39" s="989"/>
      <c r="AN39" s="985">
        <v>0</v>
      </c>
      <c r="AO39" s="989"/>
      <c r="AP39" s="989"/>
      <c r="AQ39" s="985">
        <v>0</v>
      </c>
      <c r="AR39" s="918"/>
      <c r="AS39" s="918"/>
      <c r="AT39" s="918"/>
      <c r="AU39" s="918"/>
      <c r="AV39" s="918"/>
      <c r="AW39" s="918"/>
      <c r="AX39" s="918"/>
      <c r="AY39" s="918"/>
      <c r="AZ39" s="918"/>
      <c r="BA39" s="918"/>
      <c r="BB39" s="918"/>
      <c r="BC39" s="918"/>
      <c r="BD39" s="918"/>
      <c r="BE39" s="918"/>
      <c r="BF39" s="918"/>
    </row>
    <row r="40" spans="1:58" s="597" customFormat="1" ht="0.15" customHeight="1">
      <c r="A40" s="918">
        <v>1</v>
      </c>
      <c r="B40" s="902" t="s">
        <v>1214</v>
      </c>
      <c r="C40" s="918"/>
      <c r="D40" s="918"/>
      <c r="E40" s="918"/>
      <c r="F40" s="918"/>
      <c r="G40" s="918" t="b">
        <v>0</v>
      </c>
      <c r="H40" s="918"/>
      <c r="I40" s="918"/>
      <c r="J40" s="918"/>
      <c r="K40" s="918"/>
      <c r="L40" s="988" t="s">
        <v>696</v>
      </c>
      <c r="M40" s="983" t="s">
        <v>329</v>
      </c>
      <c r="N40" s="986">
        <v>115.35</v>
      </c>
      <c r="O40" s="986">
        <v>115.35</v>
      </c>
      <c r="P40" s="987">
        <v>0</v>
      </c>
      <c r="Q40" s="986">
        <v>0</v>
      </c>
      <c r="R40" s="986">
        <v>0</v>
      </c>
      <c r="S40" s="987">
        <v>0</v>
      </c>
      <c r="T40" s="986">
        <v>0</v>
      </c>
      <c r="U40" s="986">
        <v>0</v>
      </c>
      <c r="V40" s="987">
        <v>0</v>
      </c>
      <c r="W40" s="986">
        <v>0</v>
      </c>
      <c r="X40" s="986">
        <v>0</v>
      </c>
      <c r="Y40" s="987">
        <v>0</v>
      </c>
      <c r="Z40" s="986">
        <v>0</v>
      </c>
      <c r="AA40" s="986">
        <v>0</v>
      </c>
      <c r="AB40" s="987">
        <v>0</v>
      </c>
      <c r="AC40" s="986">
        <v>0</v>
      </c>
      <c r="AD40" s="986">
        <v>0</v>
      </c>
      <c r="AE40" s="987">
        <v>0</v>
      </c>
      <c r="AF40" s="986">
        <v>0</v>
      </c>
      <c r="AG40" s="986">
        <v>0</v>
      </c>
      <c r="AH40" s="987">
        <v>0</v>
      </c>
      <c r="AI40" s="986">
        <v>0</v>
      </c>
      <c r="AJ40" s="986">
        <v>0</v>
      </c>
      <c r="AK40" s="987">
        <v>0</v>
      </c>
      <c r="AL40" s="986">
        <v>0</v>
      </c>
      <c r="AM40" s="986">
        <v>0</v>
      </c>
      <c r="AN40" s="987">
        <v>0</v>
      </c>
      <c r="AO40" s="986">
        <v>0</v>
      </c>
      <c r="AP40" s="986">
        <v>0</v>
      </c>
      <c r="AQ40" s="987">
        <v>0</v>
      </c>
      <c r="AR40" s="918"/>
      <c r="AS40" s="918"/>
      <c r="AT40" s="918"/>
      <c r="AU40" s="918"/>
      <c r="AV40" s="918"/>
      <c r="AW40" s="918"/>
      <c r="AX40" s="918"/>
      <c r="AY40" s="918"/>
      <c r="AZ40" s="918"/>
      <c r="BA40" s="918"/>
      <c r="BB40" s="918"/>
      <c r="BC40" s="918"/>
      <c r="BD40" s="918"/>
      <c r="BE40" s="918"/>
      <c r="BF40" s="918"/>
    </row>
    <row r="41" spans="1:58" s="597" customFormat="1" ht="0.15" customHeight="1">
      <c r="A41" s="918">
        <v>1</v>
      </c>
      <c r="B41" s="918"/>
      <c r="C41" s="918"/>
      <c r="D41" s="918"/>
      <c r="E41" s="918"/>
      <c r="F41" s="918"/>
      <c r="G41" s="918" t="b">
        <v>0</v>
      </c>
      <c r="H41" s="918"/>
      <c r="I41" s="918"/>
      <c r="J41" s="918"/>
      <c r="K41" s="918"/>
      <c r="L41" s="988" t="s">
        <v>697</v>
      </c>
      <c r="M41" s="983" t="s">
        <v>698</v>
      </c>
      <c r="N41" s="989"/>
      <c r="O41" s="989"/>
      <c r="P41" s="985">
        <v>0</v>
      </c>
      <c r="Q41" s="989"/>
      <c r="R41" s="989"/>
      <c r="S41" s="985">
        <v>0</v>
      </c>
      <c r="T41" s="989"/>
      <c r="U41" s="989"/>
      <c r="V41" s="985">
        <v>0</v>
      </c>
      <c r="W41" s="989"/>
      <c r="X41" s="989"/>
      <c r="Y41" s="985">
        <v>0</v>
      </c>
      <c r="Z41" s="989"/>
      <c r="AA41" s="989"/>
      <c r="AB41" s="985">
        <v>0</v>
      </c>
      <c r="AC41" s="989"/>
      <c r="AD41" s="989"/>
      <c r="AE41" s="985">
        <v>0</v>
      </c>
      <c r="AF41" s="989"/>
      <c r="AG41" s="989"/>
      <c r="AH41" s="985">
        <v>0</v>
      </c>
      <c r="AI41" s="989"/>
      <c r="AJ41" s="989"/>
      <c r="AK41" s="985">
        <v>0</v>
      </c>
      <c r="AL41" s="989"/>
      <c r="AM41" s="989"/>
      <c r="AN41" s="985">
        <v>0</v>
      </c>
      <c r="AO41" s="989"/>
      <c r="AP41" s="989"/>
      <c r="AQ41" s="985">
        <v>0</v>
      </c>
      <c r="AR41" s="918"/>
      <c r="AS41" s="918"/>
      <c r="AT41" s="918"/>
      <c r="AU41" s="918"/>
      <c r="AV41" s="918"/>
      <c r="AW41" s="918"/>
      <c r="AX41" s="918"/>
      <c r="AY41" s="918"/>
      <c r="AZ41" s="918"/>
      <c r="BA41" s="918"/>
      <c r="BB41" s="918"/>
      <c r="BC41" s="918"/>
      <c r="BD41" s="918"/>
      <c r="BE41" s="918"/>
      <c r="BF41" s="918"/>
    </row>
    <row r="42" spans="1:58" s="597" customFormat="1" ht="0.15" customHeight="1">
      <c r="A42" s="918">
        <v>1</v>
      </c>
      <c r="B42" s="918"/>
      <c r="C42" s="918"/>
      <c r="D42" s="918"/>
      <c r="E42" s="918"/>
      <c r="F42" s="918"/>
      <c r="G42" s="918" t="b">
        <v>0</v>
      </c>
      <c r="H42" s="918"/>
      <c r="I42" s="918"/>
      <c r="J42" s="918"/>
      <c r="K42" s="918"/>
      <c r="L42" s="988" t="s">
        <v>699</v>
      </c>
      <c r="M42" s="983" t="s">
        <v>700</v>
      </c>
      <c r="N42" s="989"/>
      <c r="O42" s="989"/>
      <c r="P42" s="985">
        <v>0</v>
      </c>
      <c r="Q42" s="989"/>
      <c r="R42" s="989"/>
      <c r="S42" s="985">
        <v>0</v>
      </c>
      <c r="T42" s="989"/>
      <c r="U42" s="989"/>
      <c r="V42" s="985">
        <v>0</v>
      </c>
      <c r="W42" s="989"/>
      <c r="X42" s="989"/>
      <c r="Y42" s="985">
        <v>0</v>
      </c>
      <c r="Z42" s="989"/>
      <c r="AA42" s="989"/>
      <c r="AB42" s="985">
        <v>0</v>
      </c>
      <c r="AC42" s="989"/>
      <c r="AD42" s="989"/>
      <c r="AE42" s="985">
        <v>0</v>
      </c>
      <c r="AF42" s="989"/>
      <c r="AG42" s="989"/>
      <c r="AH42" s="985">
        <v>0</v>
      </c>
      <c r="AI42" s="989"/>
      <c r="AJ42" s="989"/>
      <c r="AK42" s="985">
        <v>0</v>
      </c>
      <c r="AL42" s="989"/>
      <c r="AM42" s="989"/>
      <c r="AN42" s="985">
        <v>0</v>
      </c>
      <c r="AO42" s="989"/>
      <c r="AP42" s="989"/>
      <c r="AQ42" s="985">
        <v>0</v>
      </c>
      <c r="AR42" s="918"/>
      <c r="AS42" s="918"/>
      <c r="AT42" s="918"/>
      <c r="AU42" s="918"/>
      <c r="AV42" s="918"/>
      <c r="AW42" s="918"/>
      <c r="AX42" s="918"/>
      <c r="AY42" s="918"/>
      <c r="AZ42" s="918"/>
      <c r="BA42" s="918"/>
      <c r="BB42" s="918"/>
      <c r="BC42" s="918"/>
      <c r="BD42" s="918"/>
      <c r="BE42" s="918"/>
      <c r="BF42" s="918"/>
    </row>
    <row r="43" spans="1:58" s="597" customFormat="1" ht="0.15" customHeight="1">
      <c r="A43" s="918">
        <v>1</v>
      </c>
      <c r="B43" s="918"/>
      <c r="C43" s="918"/>
      <c r="D43" s="918"/>
      <c r="E43" s="918"/>
      <c r="F43" s="918"/>
      <c r="G43" s="918" t="b">
        <v>0</v>
      </c>
      <c r="H43" s="918"/>
      <c r="I43" s="918"/>
      <c r="J43" s="918"/>
      <c r="K43" s="918"/>
      <c r="L43" s="978"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18"/>
      <c r="AS43" s="918"/>
      <c r="AT43" s="918"/>
      <c r="AU43" s="918"/>
      <c r="AV43" s="918"/>
      <c r="AW43" s="918"/>
      <c r="AX43" s="918"/>
      <c r="AY43" s="918"/>
      <c r="AZ43" s="918"/>
      <c r="BA43" s="918"/>
      <c r="BB43" s="918"/>
      <c r="BC43" s="918"/>
      <c r="BD43" s="918"/>
      <c r="BE43" s="918"/>
      <c r="BF43" s="918"/>
    </row>
    <row r="44" spans="1:58" s="597" customFormat="1" ht="0.15" customHeight="1">
      <c r="A44" s="918">
        <v>1</v>
      </c>
      <c r="B44" s="918"/>
      <c r="C44" s="918"/>
      <c r="D44" s="918"/>
      <c r="E44" s="918"/>
      <c r="F44" s="918"/>
      <c r="G44" s="918" t="b">
        <v>0</v>
      </c>
      <c r="H44" s="918"/>
      <c r="I44" s="918"/>
      <c r="J44" s="918"/>
      <c r="K44" s="918"/>
      <c r="L44" s="988" t="s">
        <v>694</v>
      </c>
      <c r="M44" s="983" t="s">
        <v>679</v>
      </c>
      <c r="N44" s="989">
        <v>0</v>
      </c>
      <c r="O44" s="989">
        <v>0</v>
      </c>
      <c r="P44" s="985">
        <v>0</v>
      </c>
      <c r="Q44" s="989">
        <v>0</v>
      </c>
      <c r="R44" s="989">
        <v>0</v>
      </c>
      <c r="S44" s="985">
        <v>0</v>
      </c>
      <c r="T44" s="989">
        <v>0</v>
      </c>
      <c r="U44" s="989">
        <v>0</v>
      </c>
      <c r="V44" s="985">
        <v>0</v>
      </c>
      <c r="W44" s="989">
        <v>0</v>
      </c>
      <c r="X44" s="989">
        <v>0</v>
      </c>
      <c r="Y44" s="985">
        <v>0</v>
      </c>
      <c r="Z44" s="989">
        <v>0</v>
      </c>
      <c r="AA44" s="989">
        <v>0</v>
      </c>
      <c r="AB44" s="985">
        <v>0</v>
      </c>
      <c r="AC44" s="989">
        <v>0</v>
      </c>
      <c r="AD44" s="989">
        <v>0</v>
      </c>
      <c r="AE44" s="985">
        <v>0</v>
      </c>
      <c r="AF44" s="989">
        <v>0</v>
      </c>
      <c r="AG44" s="989">
        <v>0</v>
      </c>
      <c r="AH44" s="985">
        <v>0</v>
      </c>
      <c r="AI44" s="989">
        <v>0</v>
      </c>
      <c r="AJ44" s="989">
        <v>0</v>
      </c>
      <c r="AK44" s="985">
        <v>0</v>
      </c>
      <c r="AL44" s="989">
        <v>0</v>
      </c>
      <c r="AM44" s="989">
        <v>0</v>
      </c>
      <c r="AN44" s="985">
        <v>0</v>
      </c>
      <c r="AO44" s="989">
        <v>0</v>
      </c>
      <c r="AP44" s="989">
        <v>0</v>
      </c>
      <c r="AQ44" s="985">
        <v>0</v>
      </c>
      <c r="AR44" s="918"/>
      <c r="AS44" s="918"/>
      <c r="AT44" s="918"/>
      <c r="AU44" s="918"/>
      <c r="AV44" s="918"/>
      <c r="AW44" s="918"/>
      <c r="AX44" s="918"/>
      <c r="AY44" s="918"/>
      <c r="AZ44" s="918"/>
      <c r="BA44" s="918"/>
      <c r="BB44" s="918"/>
      <c r="BC44" s="918"/>
      <c r="BD44" s="918"/>
      <c r="BE44" s="918"/>
      <c r="BF44" s="918"/>
    </row>
    <row r="45" spans="1:58" s="597" customFormat="1" ht="0.15" customHeight="1">
      <c r="A45" s="918">
        <v>1</v>
      </c>
      <c r="B45" s="918"/>
      <c r="C45" s="918"/>
      <c r="D45" s="918"/>
      <c r="E45" s="918"/>
      <c r="F45" s="918"/>
      <c r="G45" s="918" t="b">
        <v>0</v>
      </c>
      <c r="H45" s="918"/>
      <c r="I45" s="918"/>
      <c r="J45" s="918"/>
      <c r="K45" s="918"/>
      <c r="L45" s="988" t="s">
        <v>695</v>
      </c>
      <c r="M45" s="983" t="s">
        <v>679</v>
      </c>
      <c r="N45" s="989"/>
      <c r="O45" s="989"/>
      <c r="P45" s="985">
        <v>0</v>
      </c>
      <c r="Q45" s="989"/>
      <c r="R45" s="989"/>
      <c r="S45" s="985">
        <v>0</v>
      </c>
      <c r="T45" s="989"/>
      <c r="U45" s="989"/>
      <c r="V45" s="985">
        <v>0</v>
      </c>
      <c r="W45" s="989"/>
      <c r="X45" s="989"/>
      <c r="Y45" s="985">
        <v>0</v>
      </c>
      <c r="Z45" s="989"/>
      <c r="AA45" s="989"/>
      <c r="AB45" s="985">
        <v>0</v>
      </c>
      <c r="AC45" s="989"/>
      <c r="AD45" s="989"/>
      <c r="AE45" s="985">
        <v>0</v>
      </c>
      <c r="AF45" s="989"/>
      <c r="AG45" s="989"/>
      <c r="AH45" s="985">
        <v>0</v>
      </c>
      <c r="AI45" s="989"/>
      <c r="AJ45" s="989"/>
      <c r="AK45" s="985">
        <v>0</v>
      </c>
      <c r="AL45" s="989"/>
      <c r="AM45" s="989"/>
      <c r="AN45" s="985">
        <v>0</v>
      </c>
      <c r="AO45" s="989"/>
      <c r="AP45" s="989"/>
      <c r="AQ45" s="985">
        <v>0</v>
      </c>
      <c r="AR45" s="918"/>
      <c r="AS45" s="918"/>
      <c r="AT45" s="918"/>
      <c r="AU45" s="918"/>
      <c r="AV45" s="918"/>
      <c r="AW45" s="918"/>
      <c r="AX45" s="918"/>
      <c r="AY45" s="918"/>
      <c r="AZ45" s="918"/>
      <c r="BA45" s="918"/>
      <c r="BB45" s="918"/>
      <c r="BC45" s="918"/>
      <c r="BD45" s="918"/>
      <c r="BE45" s="918"/>
      <c r="BF45" s="918"/>
    </row>
    <row r="46" spans="1:58" s="597" customFormat="1" ht="0.15" customHeight="1">
      <c r="A46" s="918">
        <v>1</v>
      </c>
      <c r="B46" s="902" t="s">
        <v>1215</v>
      </c>
      <c r="C46" s="918"/>
      <c r="D46" s="918"/>
      <c r="E46" s="918"/>
      <c r="F46" s="918"/>
      <c r="G46" s="918" t="b">
        <v>0</v>
      </c>
      <c r="H46" s="918"/>
      <c r="I46" s="918"/>
      <c r="J46" s="918"/>
      <c r="K46" s="918"/>
      <c r="L46" s="988" t="s">
        <v>696</v>
      </c>
      <c r="M46" s="983" t="s">
        <v>329</v>
      </c>
      <c r="N46" s="986">
        <v>110</v>
      </c>
      <c r="O46" s="986">
        <v>110</v>
      </c>
      <c r="P46" s="987">
        <v>0</v>
      </c>
      <c r="Q46" s="986">
        <v>0</v>
      </c>
      <c r="R46" s="986">
        <v>0</v>
      </c>
      <c r="S46" s="987">
        <v>0</v>
      </c>
      <c r="T46" s="986">
        <v>0</v>
      </c>
      <c r="U46" s="986">
        <v>0</v>
      </c>
      <c r="V46" s="987">
        <v>0</v>
      </c>
      <c r="W46" s="986">
        <v>0</v>
      </c>
      <c r="X46" s="986">
        <v>0</v>
      </c>
      <c r="Y46" s="987">
        <v>0</v>
      </c>
      <c r="Z46" s="986">
        <v>0</v>
      </c>
      <c r="AA46" s="986">
        <v>0</v>
      </c>
      <c r="AB46" s="987">
        <v>0</v>
      </c>
      <c r="AC46" s="986">
        <v>0</v>
      </c>
      <c r="AD46" s="986">
        <v>0</v>
      </c>
      <c r="AE46" s="987">
        <v>0</v>
      </c>
      <c r="AF46" s="986">
        <v>0</v>
      </c>
      <c r="AG46" s="986">
        <v>0</v>
      </c>
      <c r="AH46" s="987">
        <v>0</v>
      </c>
      <c r="AI46" s="986">
        <v>0</v>
      </c>
      <c r="AJ46" s="986">
        <v>0</v>
      </c>
      <c r="AK46" s="987">
        <v>0</v>
      </c>
      <c r="AL46" s="986">
        <v>0</v>
      </c>
      <c r="AM46" s="986">
        <v>0</v>
      </c>
      <c r="AN46" s="987">
        <v>0</v>
      </c>
      <c r="AO46" s="986">
        <v>0</v>
      </c>
      <c r="AP46" s="986">
        <v>0</v>
      </c>
      <c r="AQ46" s="987">
        <v>0</v>
      </c>
      <c r="AR46" s="918"/>
      <c r="AS46" s="918"/>
      <c r="AT46" s="918"/>
      <c r="AU46" s="918"/>
      <c r="AV46" s="918"/>
      <c r="AW46" s="918"/>
      <c r="AX46" s="918"/>
      <c r="AY46" s="918"/>
      <c r="AZ46" s="918"/>
      <c r="BA46" s="918"/>
      <c r="BB46" s="918"/>
      <c r="BC46" s="918"/>
      <c r="BD46" s="918"/>
      <c r="BE46" s="918"/>
      <c r="BF46" s="918"/>
    </row>
    <row r="47" spans="1:58" s="597" customFormat="1" ht="0.15" customHeight="1">
      <c r="A47" s="918">
        <v>1</v>
      </c>
      <c r="B47" s="918"/>
      <c r="C47" s="918"/>
      <c r="D47" s="918"/>
      <c r="E47" s="918"/>
      <c r="F47" s="918"/>
      <c r="G47" s="918" t="b">
        <v>0</v>
      </c>
      <c r="H47" s="918"/>
      <c r="I47" s="918"/>
      <c r="J47" s="918"/>
      <c r="K47" s="918"/>
      <c r="L47" s="988" t="s">
        <v>697</v>
      </c>
      <c r="M47" s="983" t="s">
        <v>698</v>
      </c>
      <c r="N47" s="989"/>
      <c r="O47" s="989"/>
      <c r="P47" s="985">
        <v>0</v>
      </c>
      <c r="Q47" s="989"/>
      <c r="R47" s="989"/>
      <c r="S47" s="985">
        <v>0</v>
      </c>
      <c r="T47" s="989"/>
      <c r="U47" s="989"/>
      <c r="V47" s="985">
        <v>0</v>
      </c>
      <c r="W47" s="989"/>
      <c r="X47" s="989"/>
      <c r="Y47" s="985">
        <v>0</v>
      </c>
      <c r="Z47" s="989"/>
      <c r="AA47" s="989"/>
      <c r="AB47" s="985">
        <v>0</v>
      </c>
      <c r="AC47" s="989"/>
      <c r="AD47" s="989"/>
      <c r="AE47" s="985">
        <v>0</v>
      </c>
      <c r="AF47" s="989"/>
      <c r="AG47" s="989"/>
      <c r="AH47" s="985">
        <v>0</v>
      </c>
      <c r="AI47" s="989"/>
      <c r="AJ47" s="989"/>
      <c r="AK47" s="985">
        <v>0</v>
      </c>
      <c r="AL47" s="989"/>
      <c r="AM47" s="989"/>
      <c r="AN47" s="985">
        <v>0</v>
      </c>
      <c r="AO47" s="989"/>
      <c r="AP47" s="989"/>
      <c r="AQ47" s="985">
        <v>0</v>
      </c>
      <c r="AR47" s="918"/>
      <c r="AS47" s="918"/>
      <c r="AT47" s="918"/>
      <c r="AU47" s="918"/>
      <c r="AV47" s="918"/>
      <c r="AW47" s="918"/>
      <c r="AX47" s="918"/>
      <c r="AY47" s="918"/>
      <c r="AZ47" s="918"/>
      <c r="BA47" s="918"/>
      <c r="BB47" s="918"/>
      <c r="BC47" s="918"/>
      <c r="BD47" s="918"/>
      <c r="BE47" s="918"/>
      <c r="BF47" s="918"/>
    </row>
    <row r="48" spans="1:58" s="597" customFormat="1" ht="0.15" customHeight="1">
      <c r="A48" s="918">
        <v>1</v>
      </c>
      <c r="B48" s="918"/>
      <c r="C48" s="918"/>
      <c r="D48" s="918"/>
      <c r="E48" s="918"/>
      <c r="F48" s="918"/>
      <c r="G48" s="918" t="b">
        <v>0</v>
      </c>
      <c r="H48" s="918"/>
      <c r="I48" s="918"/>
      <c r="J48" s="918"/>
      <c r="K48" s="918"/>
      <c r="L48" s="988" t="s">
        <v>699</v>
      </c>
      <c r="M48" s="983" t="s">
        <v>700</v>
      </c>
      <c r="N48" s="989"/>
      <c r="O48" s="989"/>
      <c r="P48" s="985">
        <v>0</v>
      </c>
      <c r="Q48" s="989"/>
      <c r="R48" s="989"/>
      <c r="S48" s="985">
        <v>0</v>
      </c>
      <c r="T48" s="989"/>
      <c r="U48" s="989"/>
      <c r="V48" s="985">
        <v>0</v>
      </c>
      <c r="W48" s="989"/>
      <c r="X48" s="989"/>
      <c r="Y48" s="985">
        <v>0</v>
      </c>
      <c r="Z48" s="989"/>
      <c r="AA48" s="989"/>
      <c r="AB48" s="985">
        <v>0</v>
      </c>
      <c r="AC48" s="989"/>
      <c r="AD48" s="989"/>
      <c r="AE48" s="985">
        <v>0</v>
      </c>
      <c r="AF48" s="989"/>
      <c r="AG48" s="989"/>
      <c r="AH48" s="985">
        <v>0</v>
      </c>
      <c r="AI48" s="989"/>
      <c r="AJ48" s="989"/>
      <c r="AK48" s="985">
        <v>0</v>
      </c>
      <c r="AL48" s="989"/>
      <c r="AM48" s="989"/>
      <c r="AN48" s="985">
        <v>0</v>
      </c>
      <c r="AO48" s="989"/>
      <c r="AP48" s="989"/>
      <c r="AQ48" s="985">
        <v>0</v>
      </c>
      <c r="AR48" s="918"/>
      <c r="AS48" s="918"/>
      <c r="AT48" s="918"/>
      <c r="AU48" s="918"/>
      <c r="AV48" s="918"/>
      <c r="AW48" s="918"/>
      <c r="AX48" s="918"/>
      <c r="AY48" s="918"/>
      <c r="AZ48" s="918"/>
      <c r="BA48" s="918"/>
      <c r="BB48" s="918"/>
      <c r="BC48" s="918"/>
      <c r="BD48" s="918"/>
      <c r="BE48" s="918"/>
      <c r="BF48" s="918"/>
    </row>
    <row r="49" spans="1:58" s="597" customFormat="1" ht="0.15" customHeight="1">
      <c r="A49" s="918">
        <v>1</v>
      </c>
      <c r="B49" s="918"/>
      <c r="C49" s="918"/>
      <c r="D49" s="918"/>
      <c r="E49" s="918"/>
      <c r="F49" s="918"/>
      <c r="G49" s="918" t="b">
        <v>0</v>
      </c>
      <c r="H49" s="918"/>
      <c r="I49" s="918"/>
      <c r="J49" s="918"/>
      <c r="K49" s="918"/>
      <c r="L49" s="978"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18"/>
      <c r="AS49" s="918"/>
      <c r="AT49" s="918"/>
      <c r="AU49" s="918"/>
      <c r="AV49" s="918"/>
      <c r="AW49" s="918"/>
      <c r="AX49" s="918"/>
      <c r="AY49" s="918"/>
      <c r="AZ49" s="918"/>
      <c r="BA49" s="918"/>
      <c r="BB49" s="918"/>
      <c r="BC49" s="918"/>
      <c r="BD49" s="918"/>
      <c r="BE49" s="918"/>
      <c r="BF49" s="918"/>
    </row>
    <row r="50" spans="1:58" s="597" customFormat="1" ht="0.15" customHeight="1">
      <c r="A50" s="918">
        <v>1</v>
      </c>
      <c r="B50" s="918"/>
      <c r="C50" s="918"/>
      <c r="D50" s="918"/>
      <c r="E50" s="918"/>
      <c r="F50" s="918"/>
      <c r="G50" s="918" t="b">
        <v>0</v>
      </c>
      <c r="H50" s="918"/>
      <c r="I50" s="918"/>
      <c r="J50" s="918"/>
      <c r="K50" s="918"/>
      <c r="L50" s="988" t="s">
        <v>694</v>
      </c>
      <c r="M50" s="983" t="s">
        <v>679</v>
      </c>
      <c r="N50" s="989">
        <v>0</v>
      </c>
      <c r="O50" s="989">
        <v>0</v>
      </c>
      <c r="P50" s="985">
        <v>0</v>
      </c>
      <c r="Q50" s="989">
        <v>0</v>
      </c>
      <c r="R50" s="989">
        <v>0</v>
      </c>
      <c r="S50" s="985">
        <v>0</v>
      </c>
      <c r="T50" s="989">
        <v>0</v>
      </c>
      <c r="U50" s="989">
        <v>0</v>
      </c>
      <c r="V50" s="985">
        <v>0</v>
      </c>
      <c r="W50" s="989">
        <v>0</v>
      </c>
      <c r="X50" s="989">
        <v>0</v>
      </c>
      <c r="Y50" s="985">
        <v>0</v>
      </c>
      <c r="Z50" s="989">
        <v>0</v>
      </c>
      <c r="AA50" s="989">
        <v>0</v>
      </c>
      <c r="AB50" s="985">
        <v>0</v>
      </c>
      <c r="AC50" s="989">
        <v>0</v>
      </c>
      <c r="AD50" s="989">
        <v>0</v>
      </c>
      <c r="AE50" s="985">
        <v>0</v>
      </c>
      <c r="AF50" s="989">
        <v>0</v>
      </c>
      <c r="AG50" s="989">
        <v>0</v>
      </c>
      <c r="AH50" s="985">
        <v>0</v>
      </c>
      <c r="AI50" s="989">
        <v>0</v>
      </c>
      <c r="AJ50" s="989">
        <v>0</v>
      </c>
      <c r="AK50" s="985">
        <v>0</v>
      </c>
      <c r="AL50" s="989">
        <v>0</v>
      </c>
      <c r="AM50" s="989">
        <v>0</v>
      </c>
      <c r="AN50" s="985">
        <v>0</v>
      </c>
      <c r="AO50" s="989">
        <v>0</v>
      </c>
      <c r="AP50" s="989">
        <v>0</v>
      </c>
      <c r="AQ50" s="985">
        <v>0</v>
      </c>
      <c r="AR50" s="918"/>
      <c r="AS50" s="918"/>
      <c r="AT50" s="918"/>
      <c r="AU50" s="918"/>
      <c r="AV50" s="918"/>
      <c r="AW50" s="918"/>
      <c r="AX50" s="918"/>
      <c r="AY50" s="918"/>
      <c r="AZ50" s="918"/>
      <c r="BA50" s="918"/>
      <c r="BB50" s="918"/>
      <c r="BC50" s="918"/>
      <c r="BD50" s="918"/>
      <c r="BE50" s="918"/>
      <c r="BF50" s="918"/>
    </row>
    <row r="51" spans="1:58" s="597" customFormat="1" ht="0.15" customHeight="1">
      <c r="A51" s="918">
        <v>1</v>
      </c>
      <c r="B51" s="918"/>
      <c r="C51" s="918"/>
      <c r="D51" s="918"/>
      <c r="E51" s="918"/>
      <c r="F51" s="918"/>
      <c r="G51" s="918" t="b">
        <v>0</v>
      </c>
      <c r="H51" s="918"/>
      <c r="I51" s="918"/>
      <c r="J51" s="918"/>
      <c r="K51" s="918"/>
      <c r="L51" s="988" t="s">
        <v>695</v>
      </c>
      <c r="M51" s="983" t="s">
        <v>679</v>
      </c>
      <c r="N51" s="989"/>
      <c r="O51" s="989"/>
      <c r="P51" s="985">
        <v>0</v>
      </c>
      <c r="Q51" s="989"/>
      <c r="R51" s="989"/>
      <c r="S51" s="985">
        <v>0</v>
      </c>
      <c r="T51" s="989"/>
      <c r="U51" s="989"/>
      <c r="V51" s="985">
        <v>0</v>
      </c>
      <c r="W51" s="989"/>
      <c r="X51" s="989"/>
      <c r="Y51" s="985">
        <v>0</v>
      </c>
      <c r="Z51" s="989"/>
      <c r="AA51" s="989"/>
      <c r="AB51" s="985">
        <v>0</v>
      </c>
      <c r="AC51" s="989"/>
      <c r="AD51" s="989"/>
      <c r="AE51" s="985">
        <v>0</v>
      </c>
      <c r="AF51" s="989"/>
      <c r="AG51" s="989"/>
      <c r="AH51" s="985">
        <v>0</v>
      </c>
      <c r="AI51" s="989"/>
      <c r="AJ51" s="989"/>
      <c r="AK51" s="985">
        <v>0</v>
      </c>
      <c r="AL51" s="989"/>
      <c r="AM51" s="989"/>
      <c r="AN51" s="985">
        <v>0</v>
      </c>
      <c r="AO51" s="989"/>
      <c r="AP51" s="989"/>
      <c r="AQ51" s="985">
        <v>0</v>
      </c>
      <c r="AR51" s="918"/>
      <c r="AS51" s="918"/>
      <c r="AT51" s="918"/>
      <c r="AU51" s="918"/>
      <c r="AV51" s="918"/>
      <c r="AW51" s="918"/>
      <c r="AX51" s="918"/>
      <c r="AY51" s="918"/>
      <c r="AZ51" s="918"/>
      <c r="BA51" s="918"/>
      <c r="BB51" s="918"/>
      <c r="BC51" s="918"/>
      <c r="BD51" s="918"/>
      <c r="BE51" s="918"/>
      <c r="BF51" s="918"/>
    </row>
    <row r="52" spans="1:58" s="597" customFormat="1" ht="0.15" customHeight="1">
      <c r="A52" s="918">
        <v>1</v>
      </c>
      <c r="B52" s="902" t="s">
        <v>1216</v>
      </c>
      <c r="C52" s="918"/>
      <c r="D52" s="918"/>
      <c r="E52" s="918"/>
      <c r="F52" s="918"/>
      <c r="G52" s="918" t="b">
        <v>0</v>
      </c>
      <c r="H52" s="918"/>
      <c r="I52" s="918"/>
      <c r="J52" s="918"/>
      <c r="K52" s="918"/>
      <c r="L52" s="988" t="s">
        <v>696</v>
      </c>
      <c r="M52" s="983" t="s">
        <v>329</v>
      </c>
      <c r="N52" s="986">
        <v>110</v>
      </c>
      <c r="O52" s="986">
        <v>110</v>
      </c>
      <c r="P52" s="987">
        <v>0</v>
      </c>
      <c r="Q52" s="986">
        <v>0</v>
      </c>
      <c r="R52" s="986">
        <v>0</v>
      </c>
      <c r="S52" s="987">
        <v>0</v>
      </c>
      <c r="T52" s="986">
        <v>0</v>
      </c>
      <c r="U52" s="986">
        <v>0</v>
      </c>
      <c r="V52" s="987">
        <v>0</v>
      </c>
      <c r="W52" s="986">
        <v>0</v>
      </c>
      <c r="X52" s="986">
        <v>0</v>
      </c>
      <c r="Y52" s="987">
        <v>0</v>
      </c>
      <c r="Z52" s="986">
        <v>0</v>
      </c>
      <c r="AA52" s="986">
        <v>0</v>
      </c>
      <c r="AB52" s="987">
        <v>0</v>
      </c>
      <c r="AC52" s="986">
        <v>0</v>
      </c>
      <c r="AD52" s="986">
        <v>0</v>
      </c>
      <c r="AE52" s="987">
        <v>0</v>
      </c>
      <c r="AF52" s="986">
        <v>0</v>
      </c>
      <c r="AG52" s="986">
        <v>0</v>
      </c>
      <c r="AH52" s="987">
        <v>0</v>
      </c>
      <c r="AI52" s="986">
        <v>0</v>
      </c>
      <c r="AJ52" s="986">
        <v>0</v>
      </c>
      <c r="AK52" s="987">
        <v>0</v>
      </c>
      <c r="AL52" s="986">
        <v>0</v>
      </c>
      <c r="AM52" s="986">
        <v>0</v>
      </c>
      <c r="AN52" s="987">
        <v>0</v>
      </c>
      <c r="AO52" s="986">
        <v>0</v>
      </c>
      <c r="AP52" s="986">
        <v>0</v>
      </c>
      <c r="AQ52" s="987">
        <v>0</v>
      </c>
      <c r="AR52" s="918"/>
      <c r="AS52" s="918"/>
      <c r="AT52" s="918"/>
      <c r="AU52" s="918"/>
      <c r="AV52" s="918"/>
      <c r="AW52" s="918"/>
      <c r="AX52" s="918"/>
      <c r="AY52" s="918"/>
      <c r="AZ52" s="918"/>
      <c r="BA52" s="918"/>
      <c r="BB52" s="918"/>
      <c r="BC52" s="918"/>
      <c r="BD52" s="918"/>
      <c r="BE52" s="918"/>
      <c r="BF52" s="918"/>
    </row>
    <row r="53" spans="1:58" s="597" customFormat="1" ht="0.15" customHeight="1">
      <c r="A53" s="918">
        <v>1</v>
      </c>
      <c r="B53" s="918"/>
      <c r="C53" s="918"/>
      <c r="D53" s="918"/>
      <c r="E53" s="918"/>
      <c r="F53" s="918"/>
      <c r="G53" s="918" t="b">
        <v>0</v>
      </c>
      <c r="H53" s="918"/>
      <c r="I53" s="918"/>
      <c r="J53" s="918"/>
      <c r="K53" s="918"/>
      <c r="L53" s="988" t="s">
        <v>697</v>
      </c>
      <c r="M53" s="983" t="s">
        <v>698</v>
      </c>
      <c r="N53" s="989"/>
      <c r="O53" s="989"/>
      <c r="P53" s="985">
        <v>0</v>
      </c>
      <c r="Q53" s="989"/>
      <c r="R53" s="989"/>
      <c r="S53" s="985">
        <v>0</v>
      </c>
      <c r="T53" s="989"/>
      <c r="U53" s="989"/>
      <c r="V53" s="985">
        <v>0</v>
      </c>
      <c r="W53" s="989"/>
      <c r="X53" s="989"/>
      <c r="Y53" s="985">
        <v>0</v>
      </c>
      <c r="Z53" s="989"/>
      <c r="AA53" s="989"/>
      <c r="AB53" s="985">
        <v>0</v>
      </c>
      <c r="AC53" s="989"/>
      <c r="AD53" s="989"/>
      <c r="AE53" s="985">
        <v>0</v>
      </c>
      <c r="AF53" s="989"/>
      <c r="AG53" s="989"/>
      <c r="AH53" s="985">
        <v>0</v>
      </c>
      <c r="AI53" s="989"/>
      <c r="AJ53" s="989"/>
      <c r="AK53" s="985">
        <v>0</v>
      </c>
      <c r="AL53" s="989"/>
      <c r="AM53" s="989"/>
      <c r="AN53" s="985">
        <v>0</v>
      </c>
      <c r="AO53" s="989"/>
      <c r="AP53" s="989"/>
      <c r="AQ53" s="985">
        <v>0</v>
      </c>
      <c r="AR53" s="918"/>
      <c r="AS53" s="918"/>
      <c r="AT53" s="918"/>
      <c r="AU53" s="918"/>
      <c r="AV53" s="918"/>
      <c r="AW53" s="918"/>
      <c r="AX53" s="918"/>
      <c r="AY53" s="918"/>
      <c r="AZ53" s="918"/>
      <c r="BA53" s="918"/>
      <c r="BB53" s="918"/>
      <c r="BC53" s="918"/>
      <c r="BD53" s="918"/>
      <c r="BE53" s="918"/>
      <c r="BF53" s="918"/>
    </row>
    <row r="54" spans="1:58" s="597" customFormat="1" ht="0.15" customHeight="1">
      <c r="A54" s="918">
        <v>1</v>
      </c>
      <c r="B54" s="918"/>
      <c r="C54" s="918"/>
      <c r="D54" s="918"/>
      <c r="E54" s="918"/>
      <c r="F54" s="918"/>
      <c r="G54" s="918" t="b">
        <v>0</v>
      </c>
      <c r="H54" s="918"/>
      <c r="I54" s="918"/>
      <c r="J54" s="918"/>
      <c r="K54" s="918"/>
      <c r="L54" s="988" t="s">
        <v>699</v>
      </c>
      <c r="M54" s="983" t="s">
        <v>700</v>
      </c>
      <c r="N54" s="989"/>
      <c r="O54" s="989"/>
      <c r="P54" s="985">
        <v>0</v>
      </c>
      <c r="Q54" s="989"/>
      <c r="R54" s="989"/>
      <c r="S54" s="985">
        <v>0</v>
      </c>
      <c r="T54" s="989"/>
      <c r="U54" s="989"/>
      <c r="V54" s="985">
        <v>0</v>
      </c>
      <c r="W54" s="989"/>
      <c r="X54" s="989"/>
      <c r="Y54" s="985">
        <v>0</v>
      </c>
      <c r="Z54" s="989"/>
      <c r="AA54" s="989"/>
      <c r="AB54" s="985">
        <v>0</v>
      </c>
      <c r="AC54" s="989"/>
      <c r="AD54" s="989"/>
      <c r="AE54" s="985">
        <v>0</v>
      </c>
      <c r="AF54" s="989"/>
      <c r="AG54" s="989"/>
      <c r="AH54" s="985">
        <v>0</v>
      </c>
      <c r="AI54" s="989"/>
      <c r="AJ54" s="989"/>
      <c r="AK54" s="985">
        <v>0</v>
      </c>
      <c r="AL54" s="989"/>
      <c r="AM54" s="989"/>
      <c r="AN54" s="985">
        <v>0</v>
      </c>
      <c r="AO54" s="989"/>
      <c r="AP54" s="989"/>
      <c r="AQ54" s="985">
        <v>0</v>
      </c>
      <c r="AR54" s="918"/>
      <c r="AS54" s="918"/>
      <c r="AT54" s="918"/>
      <c r="AU54" s="918"/>
      <c r="AV54" s="918"/>
      <c r="AW54" s="918"/>
      <c r="AX54" s="918"/>
      <c r="AY54" s="918"/>
      <c r="AZ54" s="918"/>
      <c r="BA54" s="918"/>
      <c r="BB54" s="918"/>
      <c r="BC54" s="918"/>
      <c r="BD54" s="918"/>
      <c r="BE54" s="918"/>
      <c r="BF54" s="918"/>
    </row>
    <row r="55" spans="1:58">
      <c r="A55" s="918"/>
      <c r="B55" s="918"/>
      <c r="C55" s="918"/>
      <c r="D55" s="918"/>
      <c r="E55" s="918"/>
      <c r="F55" s="918"/>
      <c r="G55" s="966" t="b">
        <v>1</v>
      </c>
      <c r="H55" s="918"/>
      <c r="I55" s="918"/>
      <c r="J55" s="918"/>
      <c r="K55" s="918"/>
      <c r="L55" s="990"/>
      <c r="M55" s="991"/>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2"/>
      <c r="AR55" s="992"/>
      <c r="AS55" s="918"/>
      <c r="AT55" s="918"/>
      <c r="AU55" s="918"/>
      <c r="AV55" s="918"/>
      <c r="AW55" s="918"/>
      <c r="AX55" s="918"/>
      <c r="AY55" s="918"/>
      <c r="AZ55" s="918"/>
      <c r="BA55" s="918"/>
      <c r="BB55" s="918"/>
      <c r="BC55" s="918"/>
      <c r="BD55" s="918"/>
      <c r="BE55" s="918"/>
      <c r="BF55" s="918"/>
    </row>
    <row r="56" spans="1:58" s="323" customFormat="1" ht="0.15" customHeight="1">
      <c r="A56" s="966"/>
      <c r="B56" s="966"/>
      <c r="C56" s="966"/>
      <c r="D56" s="966"/>
      <c r="E56" s="966"/>
      <c r="F56" s="966"/>
      <c r="G56" s="966" t="b">
        <v>0</v>
      </c>
      <c r="H56" s="966"/>
      <c r="I56" s="966"/>
      <c r="J56" s="966"/>
      <c r="K56" s="966"/>
      <c r="L56" s="1157" t="s">
        <v>701</v>
      </c>
      <c r="M56" s="1158"/>
      <c r="N56" s="1158"/>
      <c r="O56" s="1158"/>
      <c r="P56" s="1158"/>
      <c r="Q56" s="1158"/>
      <c r="R56" s="1158"/>
      <c r="S56" s="1158"/>
      <c r="T56" s="1158"/>
      <c r="U56" s="1158"/>
      <c r="V56" s="1158"/>
      <c r="W56" s="1158"/>
      <c r="X56" s="1158"/>
      <c r="Y56" s="1158"/>
      <c r="Z56" s="1158"/>
      <c r="AA56" s="1158"/>
      <c r="AB56" s="1158"/>
      <c r="AC56" s="1158"/>
      <c r="AD56" s="1158"/>
      <c r="AE56" s="1158"/>
      <c r="AF56" s="1158"/>
      <c r="AG56" s="1158"/>
      <c r="AH56" s="1158"/>
      <c r="AI56" s="1158"/>
      <c r="AJ56" s="1158"/>
      <c r="AK56" s="1158"/>
      <c r="AL56" s="1158"/>
      <c r="AM56" s="1158"/>
      <c r="AN56" s="1158"/>
      <c r="AO56" s="1158"/>
      <c r="AP56" s="1158"/>
      <c r="AQ56" s="1159"/>
      <c r="AR56" s="966"/>
      <c r="AS56" s="966"/>
      <c r="AT56" s="966"/>
      <c r="AU56" s="966"/>
      <c r="AV56" s="966"/>
      <c r="AW56" s="966"/>
      <c r="AX56" s="966"/>
      <c r="AY56" s="966"/>
      <c r="AZ56" s="966"/>
      <c r="BA56" s="966"/>
      <c r="BB56" s="966"/>
      <c r="BC56" s="966"/>
      <c r="BD56" s="966"/>
      <c r="BE56" s="966"/>
      <c r="BF56" s="966"/>
    </row>
    <row r="57" spans="1:58" ht="0.15" customHeight="1">
      <c r="A57" s="918"/>
      <c r="B57" s="918"/>
      <c r="C57" s="918"/>
      <c r="D57" s="918"/>
      <c r="E57" s="918"/>
      <c r="F57" s="918"/>
      <c r="G57" s="966" t="b">
        <v>0</v>
      </c>
      <c r="H57" s="918"/>
      <c r="I57" s="918"/>
      <c r="J57" s="918"/>
      <c r="K57" s="918"/>
      <c r="L57" s="1132" t="s">
        <v>121</v>
      </c>
      <c r="M57" s="1132" t="s">
        <v>143</v>
      </c>
      <c r="N57" s="1154" t="s">
        <v>2567</v>
      </c>
      <c r="O57" s="1155"/>
      <c r="P57" s="1156"/>
      <c r="Q57" s="1154" t="s">
        <v>2596</v>
      </c>
      <c r="R57" s="1155"/>
      <c r="S57" s="1156"/>
      <c r="T57" s="1154" t="s">
        <v>2597</v>
      </c>
      <c r="U57" s="1155"/>
      <c r="V57" s="1156"/>
      <c r="W57" s="1154" t="s">
        <v>2598</v>
      </c>
      <c r="X57" s="1155"/>
      <c r="Y57" s="1156"/>
      <c r="Z57" s="1154" t="s">
        <v>2599</v>
      </c>
      <c r="AA57" s="1155"/>
      <c r="AB57" s="1156"/>
      <c r="AC57" s="1154" t="s">
        <v>2600</v>
      </c>
      <c r="AD57" s="1155"/>
      <c r="AE57" s="1156"/>
      <c r="AF57" s="1154" t="s">
        <v>2601</v>
      </c>
      <c r="AG57" s="1155"/>
      <c r="AH57" s="1156"/>
      <c r="AI57" s="1154" t="s">
        <v>2602</v>
      </c>
      <c r="AJ57" s="1155"/>
      <c r="AK57" s="1156"/>
      <c r="AL57" s="1154" t="s">
        <v>2603</v>
      </c>
      <c r="AM57" s="1155"/>
      <c r="AN57" s="1156"/>
      <c r="AO57" s="1154" t="s">
        <v>2604</v>
      </c>
      <c r="AP57" s="1155"/>
      <c r="AQ57" s="1156"/>
      <c r="AR57" s="918"/>
      <c r="AS57" s="918"/>
      <c r="AT57" s="918"/>
      <c r="AU57" s="918"/>
      <c r="AV57" s="918"/>
      <c r="AW57" s="918"/>
      <c r="AX57" s="918"/>
      <c r="AY57" s="918"/>
      <c r="AZ57" s="918"/>
      <c r="BA57" s="918"/>
      <c r="BB57" s="918"/>
      <c r="BC57" s="918"/>
      <c r="BD57" s="918"/>
      <c r="BE57" s="918"/>
      <c r="BF57" s="918"/>
    </row>
    <row r="58" spans="1:58" ht="0.15" customHeight="1">
      <c r="A58" s="918"/>
      <c r="B58" s="918"/>
      <c r="C58" s="918"/>
      <c r="D58" s="918"/>
      <c r="E58" s="918"/>
      <c r="F58" s="918"/>
      <c r="G58" s="966" t="b">
        <v>0</v>
      </c>
      <c r="H58" s="918"/>
      <c r="I58" s="918"/>
      <c r="J58" s="918"/>
      <c r="K58" s="918"/>
      <c r="L58" s="1132"/>
      <c r="M58" s="1132"/>
      <c r="N58" s="878" t="s">
        <v>287</v>
      </c>
      <c r="O58" s="878" t="s">
        <v>286</v>
      </c>
      <c r="P58" s="878" t="s">
        <v>1335</v>
      </c>
      <c r="Q58" s="878" t="s">
        <v>287</v>
      </c>
      <c r="R58" s="878" t="s">
        <v>286</v>
      </c>
      <c r="S58" s="878" t="s">
        <v>1335</v>
      </c>
      <c r="T58" s="878" t="s">
        <v>287</v>
      </c>
      <c r="U58" s="878" t="s">
        <v>286</v>
      </c>
      <c r="V58" s="878" t="s">
        <v>1335</v>
      </c>
      <c r="W58" s="878" t="s">
        <v>287</v>
      </c>
      <c r="X58" s="878" t="s">
        <v>286</v>
      </c>
      <c r="Y58" s="878" t="s">
        <v>1335</v>
      </c>
      <c r="Z58" s="878" t="s">
        <v>287</v>
      </c>
      <c r="AA58" s="878" t="s">
        <v>286</v>
      </c>
      <c r="AB58" s="878" t="s">
        <v>1335</v>
      </c>
      <c r="AC58" s="878" t="s">
        <v>287</v>
      </c>
      <c r="AD58" s="878" t="s">
        <v>286</v>
      </c>
      <c r="AE58" s="878" t="s">
        <v>1335</v>
      </c>
      <c r="AF58" s="878" t="s">
        <v>287</v>
      </c>
      <c r="AG58" s="878" t="s">
        <v>286</v>
      </c>
      <c r="AH58" s="878" t="s">
        <v>1335</v>
      </c>
      <c r="AI58" s="878" t="s">
        <v>287</v>
      </c>
      <c r="AJ58" s="878" t="s">
        <v>286</v>
      </c>
      <c r="AK58" s="878" t="s">
        <v>1335</v>
      </c>
      <c r="AL58" s="878" t="s">
        <v>287</v>
      </c>
      <c r="AM58" s="878" t="s">
        <v>286</v>
      </c>
      <c r="AN58" s="878" t="s">
        <v>1335</v>
      </c>
      <c r="AO58" s="878" t="s">
        <v>287</v>
      </c>
      <c r="AP58" s="878" t="s">
        <v>286</v>
      </c>
      <c r="AQ58" s="878" t="s">
        <v>1335</v>
      </c>
      <c r="AR58" s="918"/>
      <c r="AS58" s="918"/>
      <c r="AT58" s="918"/>
      <c r="AU58" s="918"/>
      <c r="AV58" s="918"/>
      <c r="AW58" s="918"/>
      <c r="AX58" s="918"/>
      <c r="AY58" s="918"/>
      <c r="AZ58" s="918"/>
      <c r="BA58" s="918"/>
      <c r="BB58" s="918"/>
      <c r="BC58" s="918"/>
      <c r="BD58" s="918"/>
      <c r="BE58" s="918"/>
      <c r="BF58" s="918"/>
    </row>
    <row r="59" spans="1:58" ht="0.15" customHeight="1">
      <c r="A59" s="918"/>
      <c r="B59" s="918"/>
      <c r="C59" s="918"/>
      <c r="D59" s="918"/>
      <c r="E59" s="918"/>
      <c r="F59" s="918"/>
      <c r="G59" s="966" t="b">
        <v>0</v>
      </c>
      <c r="H59" s="918"/>
      <c r="I59" s="918"/>
      <c r="J59" s="918"/>
      <c r="K59" s="918"/>
      <c r="L59" s="963"/>
      <c r="M59" s="964"/>
      <c r="N59" s="918"/>
      <c r="O59" s="918"/>
      <c r="P59" s="918"/>
      <c r="Q59" s="918"/>
      <c r="R59" s="918"/>
      <c r="S59" s="918"/>
      <c r="T59" s="918"/>
      <c r="U59" s="918"/>
      <c r="V59" s="918"/>
      <c r="W59" s="918"/>
      <c r="X59" s="918"/>
      <c r="Y59" s="918"/>
      <c r="Z59" s="918"/>
      <c r="AA59" s="918"/>
      <c r="AB59" s="918"/>
      <c r="AC59" s="918"/>
      <c r="AD59" s="918"/>
      <c r="AE59" s="918"/>
      <c r="AF59" s="918"/>
      <c r="AG59" s="918"/>
      <c r="AH59" s="918"/>
      <c r="AI59" s="918"/>
      <c r="AJ59" s="918"/>
      <c r="AK59" s="918"/>
      <c r="AL59" s="918"/>
      <c r="AM59" s="918"/>
      <c r="AN59" s="918"/>
      <c r="AO59" s="918"/>
      <c r="AP59" s="918"/>
      <c r="AQ59" s="918"/>
      <c r="AR59" s="918"/>
      <c r="AS59" s="918"/>
      <c r="AT59" s="918"/>
      <c r="AU59" s="918"/>
      <c r="AV59" s="918"/>
      <c r="AW59" s="918"/>
      <c r="AX59" s="918"/>
      <c r="AY59" s="918"/>
      <c r="AZ59" s="918"/>
      <c r="BA59" s="918"/>
      <c r="BB59" s="918"/>
      <c r="BC59" s="918"/>
      <c r="BD59" s="918"/>
      <c r="BE59" s="918"/>
      <c r="BF59" s="918"/>
    </row>
    <row r="60" spans="1:58">
      <c r="A60" s="918"/>
      <c r="B60" s="918"/>
      <c r="C60" s="918"/>
      <c r="D60" s="918"/>
      <c r="E60" s="918"/>
      <c r="F60" s="918"/>
      <c r="G60" s="918"/>
      <c r="H60" s="918"/>
      <c r="I60" s="918"/>
      <c r="J60" s="918"/>
      <c r="K60" s="918"/>
      <c r="L60" s="1132" t="s">
        <v>1402</v>
      </c>
      <c r="M60" s="1132"/>
      <c r="N60" s="1132"/>
      <c r="O60" s="1132"/>
      <c r="P60" s="1132"/>
      <c r="Q60" s="1132"/>
      <c r="R60" s="1132"/>
      <c r="S60" s="1132"/>
      <c r="T60" s="1132"/>
      <c r="U60" s="1132"/>
      <c r="V60" s="1132"/>
      <c r="W60" s="1132"/>
      <c r="X60" s="1132"/>
      <c r="Y60" s="1132"/>
      <c r="Z60" s="1132"/>
      <c r="AA60" s="1132"/>
      <c r="AB60" s="1132"/>
      <c r="AC60" s="1132"/>
      <c r="AD60" s="1132"/>
      <c r="AE60" s="1132"/>
      <c r="AF60" s="1132"/>
      <c r="AG60" s="1132"/>
      <c r="AH60" s="1132"/>
      <c r="AI60" s="1132"/>
      <c r="AJ60" s="1132"/>
      <c r="AK60" s="1132"/>
      <c r="AL60" s="1132"/>
      <c r="AM60" s="1132"/>
      <c r="AN60" s="1132"/>
      <c r="AO60" s="1132"/>
      <c r="AP60" s="1132"/>
      <c r="AQ60" s="1132"/>
      <c r="AR60" s="918"/>
      <c r="AS60" s="918"/>
      <c r="AT60" s="918"/>
      <c r="AU60" s="918"/>
      <c r="AV60" s="918"/>
      <c r="AW60" s="918"/>
      <c r="AX60" s="918"/>
      <c r="AY60" s="918"/>
      <c r="AZ60" s="918"/>
      <c r="BA60" s="918"/>
      <c r="BB60" s="918"/>
      <c r="BC60" s="918"/>
      <c r="BD60" s="918"/>
      <c r="BE60" s="918"/>
      <c r="BF60" s="918"/>
    </row>
    <row r="61" spans="1:58" ht="133.19999999999999" customHeight="1">
      <c r="A61" s="918"/>
      <c r="B61" s="918"/>
      <c r="C61" s="918"/>
      <c r="D61" s="918"/>
      <c r="E61" s="918"/>
      <c r="F61" s="918"/>
      <c r="G61" s="918"/>
      <c r="H61" s="918"/>
      <c r="I61" s="918"/>
      <c r="J61" s="918"/>
      <c r="K61" s="650"/>
      <c r="L61" s="1152" t="s">
        <v>2532</v>
      </c>
      <c r="M61" s="1153"/>
      <c r="N61" s="1153"/>
      <c r="O61" s="1153"/>
      <c r="P61" s="1153"/>
      <c r="Q61" s="1153"/>
      <c r="R61" s="1153"/>
      <c r="S61" s="1153"/>
      <c r="T61" s="1153"/>
      <c r="U61" s="1153"/>
      <c r="V61" s="1153"/>
      <c r="W61" s="1153"/>
      <c r="X61" s="1153"/>
      <c r="Y61" s="1153"/>
      <c r="Z61" s="1153"/>
      <c r="AA61" s="1153"/>
      <c r="AB61" s="1153"/>
      <c r="AC61" s="1153"/>
      <c r="AD61" s="1153"/>
      <c r="AE61" s="1153"/>
      <c r="AF61" s="1153"/>
      <c r="AG61" s="1153"/>
      <c r="AH61" s="1153"/>
      <c r="AI61" s="1153"/>
      <c r="AJ61" s="1153"/>
      <c r="AK61" s="1153"/>
      <c r="AL61" s="1153"/>
      <c r="AM61" s="1153"/>
      <c r="AN61" s="1153"/>
      <c r="AO61" s="1153"/>
      <c r="AP61" s="1153"/>
      <c r="AQ61" s="1153"/>
      <c r="AR61" s="918"/>
      <c r="AS61" s="918"/>
      <c r="AT61" s="918"/>
      <c r="AU61" s="918"/>
      <c r="AV61" s="918"/>
      <c r="AW61" s="918"/>
      <c r="AX61" s="918"/>
      <c r="AY61" s="918"/>
      <c r="AZ61" s="918"/>
      <c r="BA61" s="918"/>
      <c r="BB61" s="918"/>
      <c r="BC61" s="918"/>
      <c r="BD61" s="918"/>
      <c r="BE61" s="918"/>
      <c r="BF61" s="918"/>
    </row>
    <row r="62" spans="1:58" s="600" customFormat="1" ht="75" customHeight="1">
      <c r="A62" s="918"/>
      <c r="B62" s="918"/>
      <c r="C62" s="918"/>
      <c r="D62" s="918"/>
      <c r="E62" s="918"/>
      <c r="F62" s="918"/>
      <c r="G62" s="918"/>
      <c r="H62" s="918"/>
      <c r="I62" s="918"/>
      <c r="J62" s="918"/>
      <c r="K62" s="650" t="s">
        <v>2605</v>
      </c>
      <c r="L62" s="1152" t="s">
        <v>2533</v>
      </c>
      <c r="M62" s="1153"/>
      <c r="N62" s="1153"/>
      <c r="O62" s="1153"/>
      <c r="P62" s="1153"/>
      <c r="Q62" s="1153"/>
      <c r="R62" s="1153"/>
      <c r="S62" s="1153"/>
      <c r="T62" s="1153"/>
      <c r="U62" s="1153"/>
      <c r="V62" s="1153"/>
      <c r="W62" s="1153"/>
      <c r="X62" s="1153"/>
      <c r="Y62" s="1153"/>
      <c r="Z62" s="1153"/>
      <c r="AA62" s="1153"/>
      <c r="AB62" s="1153"/>
      <c r="AC62" s="1153"/>
      <c r="AD62" s="1153"/>
      <c r="AE62" s="1153"/>
      <c r="AF62" s="1153"/>
      <c r="AG62" s="1153"/>
      <c r="AH62" s="1153"/>
      <c r="AI62" s="1153"/>
      <c r="AJ62" s="1153"/>
      <c r="AK62" s="1153"/>
      <c r="AL62" s="1153"/>
      <c r="AM62" s="1153"/>
      <c r="AN62" s="1153"/>
      <c r="AO62" s="1153"/>
      <c r="AP62" s="1153"/>
      <c r="AQ62" s="1153"/>
      <c r="AR62" s="918"/>
      <c r="AS62" s="918"/>
      <c r="AT62" s="918"/>
      <c r="AU62" s="918"/>
      <c r="AV62" s="918"/>
      <c r="AW62" s="918"/>
      <c r="AX62" s="918"/>
      <c r="AY62" s="918"/>
      <c r="AZ62" s="918"/>
      <c r="BA62" s="918"/>
      <c r="BB62" s="918"/>
      <c r="BC62" s="918"/>
      <c r="BD62" s="918"/>
      <c r="BE62" s="918"/>
      <c r="BF62" s="918"/>
    </row>
    <row r="63" spans="1:58" s="600" customFormat="1" ht="154.19999999999999" customHeight="1">
      <c r="A63" s="918"/>
      <c r="B63" s="918"/>
      <c r="C63" s="918"/>
      <c r="D63" s="918"/>
      <c r="E63" s="918"/>
      <c r="F63" s="918"/>
      <c r="G63" s="918"/>
      <c r="H63" s="918"/>
      <c r="I63" s="918"/>
      <c r="J63" s="918"/>
      <c r="K63" s="650" t="s">
        <v>2605</v>
      </c>
      <c r="L63" s="1152" t="s">
        <v>2534</v>
      </c>
      <c r="M63" s="1153"/>
      <c r="N63" s="1153"/>
      <c r="O63" s="1153"/>
      <c r="P63" s="1153"/>
      <c r="Q63" s="1153"/>
      <c r="R63" s="1153"/>
      <c r="S63" s="1153"/>
      <c r="T63" s="1153"/>
      <c r="U63" s="1153"/>
      <c r="V63" s="1153"/>
      <c r="W63" s="1153"/>
      <c r="X63" s="1153"/>
      <c r="Y63" s="1153"/>
      <c r="Z63" s="1153"/>
      <c r="AA63" s="1153"/>
      <c r="AB63" s="1153"/>
      <c r="AC63" s="1153"/>
      <c r="AD63" s="1153"/>
      <c r="AE63" s="1153"/>
      <c r="AF63" s="1153"/>
      <c r="AG63" s="1153"/>
      <c r="AH63" s="1153"/>
      <c r="AI63" s="1153"/>
      <c r="AJ63" s="1153"/>
      <c r="AK63" s="1153"/>
      <c r="AL63" s="1153"/>
      <c r="AM63" s="1153"/>
      <c r="AN63" s="1153"/>
      <c r="AO63" s="1153"/>
      <c r="AP63" s="1153"/>
      <c r="AQ63" s="1153"/>
      <c r="AR63" s="918"/>
      <c r="AS63" s="918"/>
      <c r="AT63" s="918"/>
      <c r="AU63" s="918"/>
      <c r="AV63" s="918"/>
      <c r="AW63" s="918"/>
      <c r="AX63" s="918"/>
      <c r="AY63" s="918"/>
      <c r="AZ63" s="918"/>
      <c r="BA63" s="918"/>
      <c r="BB63" s="918"/>
      <c r="BC63" s="918"/>
      <c r="BD63" s="918"/>
      <c r="BE63" s="918"/>
      <c r="BF63" s="918"/>
    </row>
  </sheetData>
  <sheetProtection formatColumns="0" formatRows="0" autoFilter="0"/>
  <mergeCells count="34">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63:AQ63"/>
    <mergeCell ref="AC57:AE57"/>
    <mergeCell ref="AF57:AH57"/>
    <mergeCell ref="AI57:AK57"/>
    <mergeCell ref="Z57:AB57"/>
    <mergeCell ref="L62:AQ62"/>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16" fitToWidth="0" orientation="portrait"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18" sqref="Q18"/>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8"/>
      <c r="B1" s="918"/>
      <c r="C1" s="918"/>
      <c r="D1" s="918"/>
      <c r="E1" s="918"/>
      <c r="F1" s="918"/>
      <c r="G1" s="918"/>
      <c r="H1" s="918"/>
      <c r="I1" s="918"/>
      <c r="J1" s="918"/>
      <c r="K1" s="918"/>
      <c r="L1" s="963"/>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5" hidden="1">
      <c r="A2" s="918"/>
      <c r="B2" s="918"/>
      <c r="C2" s="918"/>
      <c r="D2" s="918"/>
      <c r="E2" s="918"/>
      <c r="F2" s="918"/>
      <c r="G2" s="918"/>
      <c r="H2" s="918"/>
      <c r="I2" s="918"/>
      <c r="J2" s="918"/>
      <c r="K2" s="918"/>
      <c r="L2" s="963"/>
      <c r="M2" s="918"/>
      <c r="N2" s="918"/>
      <c r="O2" s="918"/>
      <c r="P2" s="918"/>
      <c r="Q2" s="918"/>
      <c r="R2" s="918"/>
      <c r="S2" s="918"/>
      <c r="T2" s="918"/>
      <c r="U2" s="918"/>
      <c r="V2" s="918"/>
      <c r="W2" s="918"/>
      <c r="X2" s="918"/>
      <c r="Y2" s="918"/>
      <c r="Z2" s="918"/>
      <c r="AA2" s="918"/>
      <c r="AB2" s="918"/>
      <c r="AC2" s="918"/>
      <c r="AD2" s="918"/>
      <c r="AE2" s="918"/>
      <c r="AF2" s="918"/>
      <c r="AG2" s="918"/>
      <c r="AH2" s="918"/>
      <c r="AI2" s="918"/>
    </row>
    <row r="3" spans="1:35" hidden="1">
      <c r="A3" s="918"/>
      <c r="B3" s="918"/>
      <c r="C3" s="918"/>
      <c r="D3" s="918"/>
      <c r="E3" s="918"/>
      <c r="F3" s="918"/>
      <c r="G3" s="918"/>
      <c r="H3" s="918"/>
      <c r="I3" s="918"/>
      <c r="J3" s="918"/>
      <c r="K3" s="918"/>
      <c r="L3" s="963"/>
      <c r="M3" s="918"/>
      <c r="N3" s="918"/>
      <c r="O3" s="918"/>
      <c r="P3" s="918"/>
      <c r="Q3" s="918"/>
      <c r="R3" s="918"/>
      <c r="S3" s="918"/>
      <c r="T3" s="918"/>
      <c r="U3" s="918"/>
      <c r="V3" s="918"/>
      <c r="W3" s="918"/>
      <c r="X3" s="918"/>
      <c r="Y3" s="918"/>
      <c r="Z3" s="918"/>
      <c r="AA3" s="918"/>
      <c r="AB3" s="918"/>
      <c r="AC3" s="918"/>
      <c r="AD3" s="918"/>
      <c r="AE3" s="918"/>
      <c r="AF3" s="918"/>
      <c r="AG3" s="918"/>
      <c r="AH3" s="918"/>
      <c r="AI3" s="918"/>
    </row>
    <row r="4" spans="1:35" hidden="1">
      <c r="A4" s="918"/>
      <c r="B4" s="918"/>
      <c r="C4" s="918"/>
      <c r="D4" s="918"/>
      <c r="E4" s="918"/>
      <c r="F4" s="918"/>
      <c r="G4" s="918"/>
      <c r="H4" s="918"/>
      <c r="I4" s="918"/>
      <c r="J4" s="918"/>
      <c r="K4" s="918"/>
      <c r="L4" s="963"/>
      <c r="M4" s="918"/>
      <c r="N4" s="918"/>
      <c r="O4" s="918"/>
      <c r="P4" s="918"/>
      <c r="Q4" s="918"/>
      <c r="R4" s="918"/>
      <c r="S4" s="918"/>
      <c r="T4" s="918"/>
      <c r="U4" s="918"/>
      <c r="V4" s="918"/>
      <c r="W4" s="918"/>
      <c r="X4" s="918"/>
      <c r="Y4" s="918"/>
      <c r="Z4" s="918"/>
      <c r="AA4" s="918"/>
      <c r="AB4" s="918"/>
      <c r="AC4" s="918"/>
      <c r="AD4" s="918"/>
      <c r="AE4" s="918"/>
      <c r="AF4" s="918"/>
      <c r="AG4" s="918"/>
      <c r="AH4" s="918"/>
      <c r="AI4" s="918"/>
    </row>
    <row r="5" spans="1:35" hidden="1">
      <c r="A5" s="918"/>
      <c r="B5" s="918"/>
      <c r="C5" s="918"/>
      <c r="D5" s="918"/>
      <c r="E5" s="918"/>
      <c r="F5" s="918"/>
      <c r="G5" s="918"/>
      <c r="H5" s="918"/>
      <c r="I5" s="918"/>
      <c r="J5" s="918"/>
      <c r="K5" s="918"/>
      <c r="L5" s="963"/>
      <c r="M5" s="918"/>
      <c r="N5" s="918"/>
      <c r="O5" s="918"/>
      <c r="P5" s="918"/>
      <c r="Q5" s="918"/>
      <c r="R5" s="918"/>
      <c r="S5" s="918"/>
      <c r="T5" s="918"/>
      <c r="U5" s="918"/>
      <c r="V5" s="918"/>
      <c r="W5" s="918"/>
      <c r="X5" s="918"/>
      <c r="Y5" s="918"/>
      <c r="Z5" s="918"/>
      <c r="AA5" s="918"/>
      <c r="AB5" s="918"/>
      <c r="AC5" s="918"/>
      <c r="AD5" s="918"/>
      <c r="AE5" s="918"/>
      <c r="AF5" s="918"/>
      <c r="AG5" s="918"/>
      <c r="AH5" s="918"/>
      <c r="AI5" s="918"/>
    </row>
    <row r="6" spans="1:35" hidden="1">
      <c r="A6" s="918"/>
      <c r="B6" s="918"/>
      <c r="C6" s="918"/>
      <c r="D6" s="918"/>
      <c r="E6" s="918"/>
      <c r="F6" s="918"/>
      <c r="G6" s="918"/>
      <c r="H6" s="918"/>
      <c r="I6" s="918"/>
      <c r="J6" s="918"/>
      <c r="K6" s="918"/>
      <c r="L6" s="963"/>
      <c r="M6" s="918"/>
      <c r="N6" s="918"/>
      <c r="O6" s="918"/>
      <c r="P6" s="918"/>
      <c r="Q6" s="918"/>
      <c r="R6" s="918"/>
      <c r="S6" s="918"/>
      <c r="T6" s="918"/>
      <c r="U6" s="918"/>
      <c r="V6" s="918"/>
      <c r="W6" s="918"/>
      <c r="X6" s="918"/>
      <c r="Y6" s="918"/>
      <c r="Z6" s="918"/>
      <c r="AA6" s="918"/>
      <c r="AB6" s="918"/>
      <c r="AC6" s="918"/>
      <c r="AD6" s="918"/>
      <c r="AE6" s="918"/>
      <c r="AF6" s="918"/>
      <c r="AG6" s="918"/>
      <c r="AH6" s="918"/>
      <c r="AI6" s="918"/>
    </row>
    <row r="7" spans="1:35" hidden="1">
      <c r="A7" s="918"/>
      <c r="B7" s="918"/>
      <c r="C7" s="918"/>
      <c r="D7" s="918"/>
      <c r="E7" s="918"/>
      <c r="F7" s="918"/>
      <c r="G7" s="918"/>
      <c r="H7" s="918"/>
      <c r="I7" s="918"/>
      <c r="J7" s="918"/>
      <c r="K7" s="918"/>
      <c r="L7" s="963"/>
      <c r="M7" s="918"/>
      <c r="N7" s="918"/>
      <c r="O7" s="918"/>
      <c r="P7" s="918"/>
      <c r="Q7" s="918"/>
      <c r="R7" s="918"/>
      <c r="S7" s="918"/>
      <c r="T7" s="918"/>
      <c r="U7" s="918"/>
      <c r="V7" s="918"/>
      <c r="W7" s="918"/>
      <c r="X7" s="918"/>
      <c r="Y7" s="918"/>
      <c r="Z7" s="918"/>
      <c r="AA7" s="918"/>
      <c r="AB7" s="918"/>
      <c r="AC7" s="918"/>
      <c r="AD7" s="918"/>
      <c r="AE7" s="918"/>
      <c r="AF7" s="918"/>
      <c r="AG7" s="918"/>
      <c r="AH7" s="918"/>
      <c r="AI7" s="918"/>
    </row>
    <row r="8" spans="1:35" hidden="1">
      <c r="A8" s="918"/>
      <c r="B8" s="918"/>
      <c r="C8" s="918"/>
      <c r="D8" s="918"/>
      <c r="E8" s="918"/>
      <c r="F8" s="918"/>
      <c r="G8" s="918"/>
      <c r="H8" s="918"/>
      <c r="I8" s="918"/>
      <c r="J8" s="918"/>
      <c r="K8" s="918"/>
      <c r="L8" s="963"/>
      <c r="M8" s="918"/>
      <c r="N8" s="918"/>
      <c r="O8" s="918"/>
      <c r="P8" s="918"/>
      <c r="Q8" s="918"/>
      <c r="R8" s="918"/>
      <c r="S8" s="918"/>
      <c r="T8" s="918"/>
      <c r="U8" s="918"/>
      <c r="V8" s="918"/>
      <c r="W8" s="918"/>
      <c r="X8" s="918"/>
      <c r="Y8" s="918"/>
      <c r="Z8" s="918"/>
      <c r="AA8" s="918"/>
      <c r="AB8" s="918"/>
      <c r="AC8" s="918"/>
      <c r="AD8" s="918"/>
      <c r="AE8" s="918"/>
      <c r="AF8" s="918"/>
      <c r="AG8" s="918"/>
      <c r="AH8" s="918"/>
      <c r="AI8" s="918"/>
    </row>
    <row r="9" spans="1:35" hidden="1">
      <c r="A9" s="918"/>
      <c r="B9" s="918"/>
      <c r="C9" s="918"/>
      <c r="D9" s="918"/>
      <c r="E9" s="918"/>
      <c r="F9" s="918"/>
      <c r="G9" s="918"/>
      <c r="H9" s="918"/>
      <c r="I9" s="918"/>
      <c r="J9" s="918"/>
      <c r="K9" s="918"/>
      <c r="L9" s="963"/>
      <c r="M9" s="918"/>
      <c r="N9" s="918"/>
      <c r="O9" s="918"/>
      <c r="P9" s="918"/>
      <c r="Q9" s="918"/>
      <c r="R9" s="918"/>
      <c r="S9" s="918"/>
      <c r="T9" s="918"/>
      <c r="U9" s="918"/>
      <c r="V9" s="918"/>
      <c r="W9" s="918"/>
      <c r="X9" s="918"/>
      <c r="Y9" s="918"/>
      <c r="Z9" s="918"/>
      <c r="AA9" s="918"/>
      <c r="AB9" s="918"/>
      <c r="AC9" s="918"/>
      <c r="AD9" s="918"/>
      <c r="AE9" s="918"/>
      <c r="AF9" s="918"/>
      <c r="AG9" s="918"/>
      <c r="AH9" s="918"/>
      <c r="AI9" s="918"/>
    </row>
    <row r="10" spans="1:35" hidden="1">
      <c r="A10" s="918"/>
      <c r="B10" s="918"/>
      <c r="C10" s="918"/>
      <c r="D10" s="918"/>
      <c r="E10" s="918"/>
      <c r="F10" s="918"/>
      <c r="G10" s="918"/>
      <c r="H10" s="918"/>
      <c r="I10" s="918"/>
      <c r="J10" s="918"/>
      <c r="K10" s="918"/>
      <c r="L10" s="963"/>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row>
    <row r="11" spans="1:35" ht="15" hidden="1" customHeight="1">
      <c r="A11" s="918"/>
      <c r="B11" s="918"/>
      <c r="C11" s="918"/>
      <c r="D11" s="918"/>
      <c r="E11" s="918"/>
      <c r="F11" s="918"/>
      <c r="G11" s="918"/>
      <c r="H11" s="918"/>
      <c r="I11" s="918"/>
      <c r="J11" s="918"/>
      <c r="K11" s="918"/>
      <c r="L11" s="965"/>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row>
    <row r="12" spans="1:35" s="323" customFormat="1" ht="24" customHeight="1">
      <c r="A12" s="966"/>
      <c r="B12" s="966"/>
      <c r="C12" s="966"/>
      <c r="D12" s="966"/>
      <c r="E12" s="966"/>
      <c r="F12" s="966"/>
      <c r="G12" s="966"/>
      <c r="H12" s="966"/>
      <c r="I12" s="966"/>
      <c r="J12" s="966"/>
      <c r="K12" s="966"/>
      <c r="L12" s="484" t="s">
        <v>1291</v>
      </c>
      <c r="M12" s="284"/>
      <c r="N12" s="284"/>
      <c r="O12" s="284"/>
      <c r="P12" s="284"/>
      <c r="Q12" s="284"/>
      <c r="R12" s="966"/>
      <c r="S12" s="966"/>
      <c r="T12" s="966"/>
      <c r="U12" s="966"/>
      <c r="V12" s="966"/>
      <c r="W12" s="966"/>
      <c r="X12" s="966"/>
      <c r="Y12" s="966"/>
      <c r="Z12" s="966"/>
      <c r="AA12" s="966"/>
      <c r="AB12" s="966"/>
      <c r="AC12" s="966"/>
      <c r="AD12" s="966"/>
      <c r="AE12" s="966"/>
      <c r="AF12" s="966"/>
      <c r="AG12" s="966"/>
      <c r="AH12" s="966"/>
      <c r="AI12" s="966"/>
    </row>
    <row r="13" spans="1:35">
      <c r="A13" s="918"/>
      <c r="B13" s="918"/>
      <c r="C13" s="918"/>
      <c r="D13" s="918"/>
      <c r="E13" s="918"/>
      <c r="F13" s="918"/>
      <c r="G13" s="918"/>
      <c r="H13" s="918"/>
      <c r="I13" s="918"/>
      <c r="J13" s="918"/>
      <c r="K13" s="918"/>
      <c r="L13" s="964"/>
      <c r="M13" s="964"/>
      <c r="N13" s="918"/>
      <c r="O13" s="918"/>
      <c r="P13" s="918"/>
      <c r="Q13" s="918"/>
      <c r="R13" s="918"/>
      <c r="S13" s="918"/>
      <c r="T13" s="918"/>
      <c r="U13" s="918"/>
      <c r="V13" s="918"/>
      <c r="W13" s="918"/>
      <c r="X13" s="918"/>
      <c r="Y13" s="918"/>
      <c r="Z13" s="918"/>
      <c r="AA13" s="918"/>
      <c r="AB13" s="918"/>
      <c r="AC13" s="918"/>
      <c r="AD13" s="918"/>
      <c r="AE13" s="918"/>
      <c r="AF13" s="918"/>
      <c r="AG13" s="918"/>
      <c r="AH13" s="918"/>
      <c r="AI13" s="964"/>
    </row>
    <row r="14" spans="1:35" s="324" customFormat="1" ht="39" customHeight="1">
      <c r="A14" s="964"/>
      <c r="B14" s="964"/>
      <c r="C14" s="964"/>
      <c r="D14" s="964"/>
      <c r="E14" s="964"/>
      <c r="F14" s="964"/>
      <c r="G14" s="964"/>
      <c r="H14" s="964"/>
      <c r="I14" s="964"/>
      <c r="J14" s="964"/>
      <c r="K14" s="964"/>
      <c r="L14" s="1167" t="s">
        <v>14</v>
      </c>
      <c r="M14" s="1170" t="s">
        <v>704</v>
      </c>
      <c r="N14" s="1170" t="s">
        <v>307</v>
      </c>
      <c r="O14" s="1170" t="s">
        <v>705</v>
      </c>
      <c r="P14" s="1170" t="s">
        <v>706</v>
      </c>
      <c r="Q14" s="1170"/>
      <c r="R14" s="964"/>
      <c r="S14" s="964"/>
      <c r="T14" s="964"/>
      <c r="U14" s="964"/>
      <c r="V14" s="964"/>
      <c r="W14" s="964"/>
      <c r="X14" s="964"/>
      <c r="Y14" s="964"/>
      <c r="Z14" s="964"/>
      <c r="AA14" s="964"/>
      <c r="AB14" s="964"/>
      <c r="AC14" s="964"/>
      <c r="AD14" s="964"/>
      <c r="AE14" s="964"/>
      <c r="AF14" s="964"/>
      <c r="AG14" s="964"/>
      <c r="AH14" s="964"/>
      <c r="AI14" s="964"/>
    </row>
    <row r="15" spans="1:35" s="324" customFormat="1" ht="36" customHeight="1">
      <c r="A15" s="964"/>
      <c r="B15" s="964"/>
      <c r="C15" s="964"/>
      <c r="D15" s="964"/>
      <c r="E15" s="964"/>
      <c r="F15" s="964"/>
      <c r="G15" s="964"/>
      <c r="H15" s="964"/>
      <c r="I15" s="964"/>
      <c r="J15" s="964"/>
      <c r="K15" s="964"/>
      <c r="L15" s="1168"/>
      <c r="M15" s="1170"/>
      <c r="N15" s="1170"/>
      <c r="O15" s="1170"/>
      <c r="P15" s="993" t="s">
        <v>340</v>
      </c>
      <c r="Q15" s="993" t="s">
        <v>707</v>
      </c>
      <c r="R15" s="964"/>
      <c r="S15" s="964"/>
      <c r="T15" s="964"/>
      <c r="U15" s="964"/>
      <c r="V15" s="964"/>
      <c r="W15" s="964"/>
      <c r="X15" s="964"/>
      <c r="Y15" s="964"/>
      <c r="Z15" s="964"/>
      <c r="AA15" s="964"/>
      <c r="AB15" s="964"/>
      <c r="AC15" s="964"/>
      <c r="AD15" s="964"/>
      <c r="AE15" s="964"/>
      <c r="AF15" s="964"/>
      <c r="AG15" s="964"/>
      <c r="AH15" s="964"/>
      <c r="AI15" s="964"/>
    </row>
    <row r="16" spans="1:35" s="325" customFormat="1">
      <c r="A16" s="994"/>
      <c r="B16" s="994"/>
      <c r="C16" s="994"/>
      <c r="D16" s="994"/>
      <c r="E16" s="994"/>
      <c r="F16" s="994"/>
      <c r="G16" s="994"/>
      <c r="H16" s="994"/>
      <c r="I16" s="994"/>
      <c r="J16" s="994"/>
      <c r="K16" s="994"/>
      <c r="L16" s="1169"/>
      <c r="M16" s="993" t="s">
        <v>370</v>
      </c>
      <c r="N16" s="993" t="s">
        <v>145</v>
      </c>
      <c r="O16" s="854" t="s">
        <v>145</v>
      </c>
      <c r="P16" s="993" t="s">
        <v>145</v>
      </c>
      <c r="Q16" s="993" t="s">
        <v>708</v>
      </c>
      <c r="R16" s="994"/>
      <c r="S16" s="994"/>
      <c r="T16" s="994"/>
      <c r="U16" s="994"/>
      <c r="V16" s="994"/>
      <c r="W16" s="994"/>
      <c r="X16" s="994"/>
      <c r="Y16" s="994"/>
      <c r="Z16" s="994"/>
      <c r="AA16" s="994"/>
      <c r="AB16" s="994"/>
      <c r="AC16" s="994"/>
      <c r="AD16" s="994"/>
      <c r="AE16" s="994"/>
      <c r="AF16" s="994"/>
      <c r="AG16" s="994"/>
      <c r="AH16" s="994"/>
      <c r="AI16" s="994"/>
    </row>
    <row r="17" spans="1:35" s="102" customFormat="1">
      <c r="A17" s="762" t="s">
        <v>18</v>
      </c>
      <c r="B17" s="847"/>
      <c r="C17" s="847"/>
      <c r="D17" s="847"/>
      <c r="E17" s="847"/>
      <c r="F17" s="847"/>
      <c r="G17" s="847"/>
      <c r="H17" s="847"/>
      <c r="I17" s="847"/>
      <c r="J17" s="847"/>
      <c r="K17" s="847"/>
      <c r="L17" s="861" t="s">
        <v>2543</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s="111" customFormat="1">
      <c r="A18" s="902">
        <v>1</v>
      </c>
      <c r="B18" s="902"/>
      <c r="C18" s="902"/>
      <c r="D18" s="902"/>
      <c r="E18" s="902"/>
      <c r="F18" s="902">
        <v>2021</v>
      </c>
      <c r="G18" s="902" t="b">
        <v>1</v>
      </c>
      <c r="H18" s="902"/>
      <c r="I18" s="902"/>
      <c r="J18" s="902"/>
      <c r="K18" s="902"/>
      <c r="L18" s="995" t="s">
        <v>2633</v>
      </c>
      <c r="M18" s="996">
        <v>0</v>
      </c>
      <c r="N18" s="997">
        <v>0</v>
      </c>
      <c r="O18" s="996"/>
      <c r="P18" s="997">
        <v>0</v>
      </c>
      <c r="Q18" s="997">
        <v>0</v>
      </c>
      <c r="R18" s="902"/>
      <c r="S18" s="902"/>
      <c r="T18" s="902"/>
      <c r="U18" s="902"/>
      <c r="V18" s="902"/>
      <c r="W18" s="902"/>
      <c r="X18" s="902"/>
      <c r="Y18" s="902"/>
      <c r="Z18" s="902"/>
      <c r="AA18" s="902"/>
      <c r="AB18" s="902"/>
      <c r="AC18" s="902"/>
      <c r="AD18" s="902"/>
      <c r="AE18" s="902"/>
      <c r="AF18" s="902"/>
      <c r="AG18" s="902"/>
      <c r="AH18" s="902"/>
      <c r="AI18" s="902"/>
    </row>
    <row r="19" spans="1:35" s="111" customFormat="1">
      <c r="A19" s="902">
        <v>1</v>
      </c>
      <c r="B19" s="902"/>
      <c r="C19" s="902"/>
      <c r="D19" s="902"/>
      <c r="E19" s="902"/>
      <c r="F19" s="902">
        <v>2022</v>
      </c>
      <c r="G19" s="902" t="b">
        <v>1</v>
      </c>
      <c r="H19" s="902"/>
      <c r="I19" s="902"/>
      <c r="J19" s="902"/>
      <c r="K19" s="902"/>
      <c r="L19" s="995" t="s">
        <v>2565</v>
      </c>
      <c r="M19" s="996">
        <v>0</v>
      </c>
      <c r="N19" s="997">
        <v>0</v>
      </c>
      <c r="O19" s="996"/>
      <c r="P19" s="997">
        <v>0</v>
      </c>
      <c r="Q19" s="997">
        <v>1.3009999999999999</v>
      </c>
      <c r="R19" s="902"/>
      <c r="S19" s="902"/>
      <c r="T19" s="902"/>
      <c r="U19" s="902"/>
      <c r="V19" s="902"/>
      <c r="W19" s="902"/>
      <c r="X19" s="902"/>
      <c r="Y19" s="902"/>
      <c r="Z19" s="902"/>
      <c r="AA19" s="902"/>
      <c r="AB19" s="902"/>
      <c r="AC19" s="902"/>
      <c r="AD19" s="902"/>
      <c r="AE19" s="902"/>
      <c r="AF19" s="902"/>
      <c r="AG19" s="902"/>
      <c r="AH19" s="902"/>
      <c r="AI19" s="902"/>
    </row>
    <row r="20" spans="1:35" s="111" customFormat="1">
      <c r="A20" s="902">
        <v>1</v>
      </c>
      <c r="B20" s="902"/>
      <c r="C20" s="902"/>
      <c r="D20" s="902"/>
      <c r="E20" s="902"/>
      <c r="F20" s="902">
        <v>2023</v>
      </c>
      <c r="G20" s="902" t="b">
        <v>1</v>
      </c>
      <c r="H20" s="902"/>
      <c r="I20" s="902"/>
      <c r="J20" s="902"/>
      <c r="K20" s="902"/>
      <c r="L20" s="995" t="s">
        <v>2566</v>
      </c>
      <c r="M20" s="996">
        <v>0</v>
      </c>
      <c r="N20" s="997">
        <v>0</v>
      </c>
      <c r="O20" s="996"/>
      <c r="P20" s="997">
        <v>0</v>
      </c>
      <c r="Q20" s="997">
        <v>1.22</v>
      </c>
      <c r="R20" s="902"/>
      <c r="S20" s="902"/>
      <c r="T20" s="902"/>
      <c r="U20" s="902"/>
      <c r="V20" s="902"/>
      <c r="W20" s="902"/>
      <c r="X20" s="902"/>
      <c r="Y20" s="902"/>
      <c r="Z20" s="902"/>
      <c r="AA20" s="902"/>
      <c r="AB20" s="902"/>
      <c r="AC20" s="902"/>
      <c r="AD20" s="902"/>
      <c r="AE20" s="902"/>
      <c r="AF20" s="902"/>
      <c r="AG20" s="902"/>
      <c r="AH20" s="902"/>
      <c r="AI20" s="902"/>
    </row>
    <row r="21" spans="1:35" s="111" customFormat="1">
      <c r="A21" s="902">
        <v>1</v>
      </c>
      <c r="B21" s="902"/>
      <c r="C21" s="902"/>
      <c r="D21" s="902"/>
      <c r="E21" s="902"/>
      <c r="F21" s="902">
        <v>2024</v>
      </c>
      <c r="G21" s="902" t="b">
        <v>1</v>
      </c>
      <c r="H21" s="902"/>
      <c r="I21" s="902"/>
      <c r="J21" s="902"/>
      <c r="K21" s="902"/>
      <c r="L21" s="995" t="s">
        <v>2567</v>
      </c>
      <c r="M21" s="996">
        <v>3003.1460000000002</v>
      </c>
      <c r="N21" s="997">
        <v>1</v>
      </c>
      <c r="O21" s="996"/>
      <c r="P21" s="997">
        <v>3.0020181634712415</v>
      </c>
      <c r="Q21" s="997">
        <v>1.1899764547595022</v>
      </c>
      <c r="R21" s="902"/>
      <c r="S21" s="902"/>
      <c r="T21" s="902"/>
      <c r="U21" s="902"/>
      <c r="V21" s="902"/>
      <c r="W21" s="902"/>
      <c r="X21" s="902"/>
      <c r="Y21" s="902"/>
      <c r="Z21" s="902"/>
      <c r="AA21" s="902"/>
      <c r="AB21" s="902"/>
      <c r="AC21" s="902"/>
      <c r="AD21" s="902"/>
      <c r="AE21" s="902"/>
      <c r="AF21" s="902"/>
      <c r="AG21" s="902"/>
      <c r="AH21" s="902"/>
      <c r="AI21" s="902"/>
    </row>
    <row r="22" spans="1:35" s="111" customFormat="1" ht="0.15" customHeight="1">
      <c r="A22" s="902">
        <v>1</v>
      </c>
      <c r="B22" s="902"/>
      <c r="C22" s="902"/>
      <c r="D22" s="902"/>
      <c r="E22" s="902"/>
      <c r="F22" s="902">
        <v>2025</v>
      </c>
      <c r="G22" s="902" t="b">
        <v>0</v>
      </c>
      <c r="H22" s="902"/>
      <c r="I22" s="902"/>
      <c r="J22" s="902"/>
      <c r="K22" s="902"/>
      <c r="L22" s="995" t="s">
        <v>2596</v>
      </c>
      <c r="M22" s="996">
        <v>3003.1460000000002</v>
      </c>
      <c r="N22" s="997">
        <v>0</v>
      </c>
      <c r="O22" s="996"/>
      <c r="P22" s="997">
        <v>0</v>
      </c>
      <c r="Q22" s="997">
        <v>0</v>
      </c>
      <c r="R22" s="902"/>
      <c r="S22" s="902"/>
      <c r="T22" s="902"/>
      <c r="U22" s="902"/>
      <c r="V22" s="902"/>
      <c r="W22" s="902"/>
      <c r="X22" s="902"/>
      <c r="Y22" s="902"/>
      <c r="Z22" s="902"/>
      <c r="AA22" s="902"/>
      <c r="AB22" s="902"/>
      <c r="AC22" s="902"/>
      <c r="AD22" s="902"/>
      <c r="AE22" s="902"/>
      <c r="AF22" s="902"/>
      <c r="AG22" s="902"/>
      <c r="AH22" s="902"/>
      <c r="AI22" s="902"/>
    </row>
    <row r="23" spans="1:35" s="111" customFormat="1" ht="0.15" customHeight="1">
      <c r="A23" s="902">
        <v>1</v>
      </c>
      <c r="B23" s="902"/>
      <c r="C23" s="902"/>
      <c r="D23" s="902"/>
      <c r="E23" s="902"/>
      <c r="F23" s="902">
        <v>2026</v>
      </c>
      <c r="G23" s="902" t="b">
        <v>0</v>
      </c>
      <c r="H23" s="902"/>
      <c r="I23" s="902"/>
      <c r="J23" s="902"/>
      <c r="K23" s="902"/>
      <c r="L23" s="995" t="s">
        <v>2597</v>
      </c>
      <c r="M23" s="996">
        <v>3003.1460000000002</v>
      </c>
      <c r="N23" s="997">
        <v>0</v>
      </c>
      <c r="O23" s="996"/>
      <c r="P23" s="997">
        <v>0</v>
      </c>
      <c r="Q23" s="997">
        <v>0</v>
      </c>
      <c r="R23" s="902"/>
      <c r="S23" s="902"/>
      <c r="T23" s="902"/>
      <c r="U23" s="902"/>
      <c r="V23" s="902"/>
      <c r="W23" s="902"/>
      <c r="X23" s="902"/>
      <c r="Y23" s="902"/>
      <c r="Z23" s="902"/>
      <c r="AA23" s="902"/>
      <c r="AB23" s="902"/>
      <c r="AC23" s="902"/>
      <c r="AD23" s="902"/>
      <c r="AE23" s="902"/>
      <c r="AF23" s="902"/>
      <c r="AG23" s="902"/>
      <c r="AH23" s="902"/>
      <c r="AI23" s="902"/>
    </row>
    <row r="24" spans="1:35" s="111" customFormat="1" ht="0.15" customHeight="1">
      <c r="A24" s="902">
        <v>1</v>
      </c>
      <c r="B24" s="902"/>
      <c r="C24" s="902"/>
      <c r="D24" s="902"/>
      <c r="E24" s="902"/>
      <c r="F24" s="902">
        <v>2027</v>
      </c>
      <c r="G24" s="902" t="b">
        <v>0</v>
      </c>
      <c r="H24" s="902"/>
      <c r="I24" s="902"/>
      <c r="J24" s="902"/>
      <c r="K24" s="902"/>
      <c r="L24" s="995" t="s">
        <v>2598</v>
      </c>
      <c r="M24" s="996">
        <v>3003.1460000000002</v>
      </c>
      <c r="N24" s="997">
        <v>0</v>
      </c>
      <c r="O24" s="996"/>
      <c r="P24" s="997">
        <v>0</v>
      </c>
      <c r="Q24" s="997">
        <v>0</v>
      </c>
      <c r="R24" s="902"/>
      <c r="S24" s="902"/>
      <c r="T24" s="902"/>
      <c r="U24" s="902"/>
      <c r="V24" s="902"/>
      <c r="W24" s="902"/>
      <c r="X24" s="902"/>
      <c r="Y24" s="902"/>
      <c r="Z24" s="902"/>
      <c r="AA24" s="902"/>
      <c r="AB24" s="902"/>
      <c r="AC24" s="902"/>
      <c r="AD24" s="902"/>
      <c r="AE24" s="902"/>
      <c r="AF24" s="902"/>
      <c r="AG24" s="902"/>
      <c r="AH24" s="902"/>
      <c r="AI24" s="902"/>
    </row>
    <row r="25" spans="1:35" s="111" customFormat="1" ht="0.15" customHeight="1">
      <c r="A25" s="902">
        <v>1</v>
      </c>
      <c r="B25" s="902"/>
      <c r="C25" s="902"/>
      <c r="D25" s="902"/>
      <c r="E25" s="902"/>
      <c r="F25" s="902">
        <v>2028</v>
      </c>
      <c r="G25" s="902" t="b">
        <v>0</v>
      </c>
      <c r="H25" s="902"/>
      <c r="I25" s="902"/>
      <c r="J25" s="902"/>
      <c r="K25" s="902"/>
      <c r="L25" s="995" t="s">
        <v>2599</v>
      </c>
      <c r="M25" s="996">
        <v>3003.1460000000002</v>
      </c>
      <c r="N25" s="997">
        <v>0</v>
      </c>
      <c r="O25" s="996"/>
      <c r="P25" s="997">
        <v>0</v>
      </c>
      <c r="Q25" s="997">
        <v>0</v>
      </c>
      <c r="R25" s="902"/>
      <c r="S25" s="902"/>
      <c r="T25" s="902"/>
      <c r="U25" s="902"/>
      <c r="V25" s="902"/>
      <c r="W25" s="902"/>
      <c r="X25" s="902"/>
      <c r="Y25" s="902"/>
      <c r="Z25" s="902"/>
      <c r="AA25" s="902"/>
      <c r="AB25" s="902"/>
      <c r="AC25" s="902"/>
      <c r="AD25" s="902"/>
      <c r="AE25" s="902"/>
      <c r="AF25" s="902"/>
      <c r="AG25" s="902"/>
      <c r="AH25" s="902"/>
      <c r="AI25" s="902"/>
    </row>
    <row r="26" spans="1:35" s="111" customFormat="1" ht="0.15" customHeight="1">
      <c r="A26" s="902">
        <v>1</v>
      </c>
      <c r="B26" s="902"/>
      <c r="C26" s="902"/>
      <c r="D26" s="902"/>
      <c r="E26" s="902"/>
      <c r="F26" s="902">
        <v>2029</v>
      </c>
      <c r="G26" s="902" t="b">
        <v>0</v>
      </c>
      <c r="H26" s="902"/>
      <c r="I26" s="902"/>
      <c r="J26" s="902"/>
      <c r="K26" s="902"/>
      <c r="L26" s="995" t="s">
        <v>2600</v>
      </c>
      <c r="M26" s="996">
        <v>3003.1460000000002</v>
      </c>
      <c r="N26" s="997">
        <v>0</v>
      </c>
      <c r="O26" s="996"/>
      <c r="P26" s="997">
        <v>0</v>
      </c>
      <c r="Q26" s="997">
        <v>0</v>
      </c>
      <c r="R26" s="902"/>
      <c r="S26" s="902"/>
      <c r="T26" s="902"/>
      <c r="U26" s="902"/>
      <c r="V26" s="902"/>
      <c r="W26" s="902"/>
      <c r="X26" s="902"/>
      <c r="Y26" s="902"/>
      <c r="Z26" s="902"/>
      <c r="AA26" s="902"/>
      <c r="AB26" s="902"/>
      <c r="AC26" s="902"/>
      <c r="AD26" s="902"/>
      <c r="AE26" s="902"/>
      <c r="AF26" s="902"/>
      <c r="AG26" s="902"/>
      <c r="AH26" s="902"/>
      <c r="AI26" s="902"/>
    </row>
    <row r="27" spans="1:35" s="111" customFormat="1" ht="0.15" customHeight="1">
      <c r="A27" s="902">
        <v>1</v>
      </c>
      <c r="B27" s="902"/>
      <c r="C27" s="902"/>
      <c r="D27" s="902"/>
      <c r="E27" s="902"/>
      <c r="F27" s="902">
        <v>2030</v>
      </c>
      <c r="G27" s="902" t="b">
        <v>0</v>
      </c>
      <c r="H27" s="902"/>
      <c r="I27" s="902"/>
      <c r="J27" s="902"/>
      <c r="K27" s="902"/>
      <c r="L27" s="995" t="s">
        <v>2601</v>
      </c>
      <c r="M27" s="996">
        <v>3003.1460000000002</v>
      </c>
      <c r="N27" s="997">
        <v>0</v>
      </c>
      <c r="O27" s="996"/>
      <c r="P27" s="997">
        <v>0</v>
      </c>
      <c r="Q27" s="997">
        <v>0</v>
      </c>
      <c r="R27" s="902"/>
      <c r="S27" s="902"/>
      <c r="T27" s="902"/>
      <c r="U27" s="902"/>
      <c r="V27" s="902"/>
      <c r="W27" s="902"/>
      <c r="X27" s="902"/>
      <c r="Y27" s="902"/>
      <c r="Z27" s="902"/>
      <c r="AA27" s="902"/>
      <c r="AB27" s="902"/>
      <c r="AC27" s="902"/>
      <c r="AD27" s="902"/>
      <c r="AE27" s="902"/>
      <c r="AF27" s="902"/>
      <c r="AG27" s="902"/>
      <c r="AH27" s="902"/>
      <c r="AI27" s="902"/>
    </row>
    <row r="28" spans="1:35">
      <c r="A28" s="918"/>
      <c r="B28" s="918"/>
      <c r="C28" s="918"/>
      <c r="D28" s="918"/>
      <c r="E28" s="918"/>
      <c r="F28" s="918"/>
      <c r="G28" s="918"/>
      <c r="H28" s="918"/>
      <c r="I28" s="918"/>
      <c r="J28" s="918"/>
      <c r="K28" s="918"/>
      <c r="L28" s="963"/>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row>
    <row r="29" spans="1:35" ht="15" customHeight="1">
      <c r="A29" s="918"/>
      <c r="B29" s="918"/>
      <c r="C29" s="918"/>
      <c r="D29" s="918"/>
      <c r="E29" s="918"/>
      <c r="F29" s="918"/>
      <c r="G29" s="918"/>
      <c r="H29" s="918"/>
      <c r="I29" s="918"/>
      <c r="J29" s="918"/>
      <c r="K29" s="918"/>
      <c r="L29" s="1165" t="s">
        <v>1402</v>
      </c>
      <c r="M29" s="1165"/>
      <c r="N29" s="1165"/>
      <c r="O29" s="1165"/>
      <c r="P29" s="1165"/>
      <c r="Q29" s="1165"/>
      <c r="R29" s="918"/>
      <c r="S29" s="918"/>
      <c r="T29" s="918"/>
      <c r="U29" s="918"/>
      <c r="V29" s="918"/>
      <c r="W29" s="918"/>
      <c r="X29" s="918"/>
      <c r="Y29" s="918"/>
      <c r="Z29" s="918"/>
      <c r="AA29" s="918"/>
      <c r="AB29" s="918"/>
      <c r="AC29" s="918"/>
      <c r="AD29" s="918"/>
      <c r="AE29" s="918"/>
      <c r="AF29" s="918"/>
      <c r="AG29" s="918"/>
      <c r="AH29" s="918"/>
      <c r="AI29" s="918"/>
    </row>
    <row r="30" spans="1:35" ht="15" customHeight="1">
      <c r="A30" s="918"/>
      <c r="B30" s="918"/>
      <c r="C30" s="918"/>
      <c r="D30" s="918"/>
      <c r="E30" s="918"/>
      <c r="F30" s="918"/>
      <c r="G30" s="918"/>
      <c r="H30" s="918"/>
      <c r="I30" s="918"/>
      <c r="J30" s="918"/>
      <c r="K30" s="650"/>
      <c r="L30" s="1166"/>
      <c r="M30" s="1166"/>
      <c r="N30" s="1166"/>
      <c r="O30" s="1166"/>
      <c r="P30" s="1166"/>
      <c r="Q30" s="1166"/>
      <c r="R30" s="918"/>
      <c r="S30" s="918"/>
      <c r="T30" s="918"/>
      <c r="U30" s="918"/>
      <c r="V30" s="918"/>
      <c r="W30" s="918"/>
      <c r="X30" s="918"/>
      <c r="Y30" s="918"/>
      <c r="Z30" s="918"/>
      <c r="AA30" s="918"/>
      <c r="AB30" s="918"/>
      <c r="AC30" s="918"/>
      <c r="AD30" s="918"/>
      <c r="AE30" s="918"/>
      <c r="AF30" s="918"/>
      <c r="AG30" s="918"/>
      <c r="AH30" s="918"/>
      <c r="AI30" s="918"/>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8"/>
      <c r="B1" s="918"/>
      <c r="C1" s="918"/>
      <c r="D1" s="918"/>
      <c r="E1" s="918"/>
      <c r="F1" s="918"/>
      <c r="G1" s="918"/>
      <c r="H1" s="918"/>
      <c r="I1" s="918"/>
      <c r="J1" s="918"/>
      <c r="K1" s="918"/>
      <c r="L1" s="963"/>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5" hidden="1">
      <c r="A2" s="918"/>
      <c r="B2" s="918"/>
      <c r="C2" s="918"/>
      <c r="D2" s="918"/>
      <c r="E2" s="918"/>
      <c r="F2" s="918"/>
      <c r="G2" s="918"/>
      <c r="H2" s="918"/>
      <c r="I2" s="918"/>
      <c r="J2" s="918"/>
      <c r="K2" s="918"/>
      <c r="L2" s="963"/>
      <c r="M2" s="918"/>
      <c r="N2" s="918"/>
      <c r="O2" s="918"/>
      <c r="P2" s="918"/>
      <c r="Q2" s="918"/>
      <c r="R2" s="918"/>
      <c r="S2" s="918"/>
      <c r="T2" s="918"/>
      <c r="U2" s="918"/>
      <c r="V2" s="918"/>
      <c r="W2" s="918"/>
      <c r="X2" s="918"/>
      <c r="Y2" s="918"/>
      <c r="Z2" s="918"/>
      <c r="AA2" s="918"/>
      <c r="AB2" s="918"/>
      <c r="AC2" s="918"/>
      <c r="AD2" s="918"/>
      <c r="AE2" s="918"/>
      <c r="AF2" s="918"/>
      <c r="AG2" s="918"/>
      <c r="AH2" s="918"/>
      <c r="AI2" s="918"/>
    </row>
    <row r="3" spans="1:35" hidden="1">
      <c r="A3" s="918"/>
      <c r="B3" s="918"/>
      <c r="C3" s="918"/>
      <c r="D3" s="918"/>
      <c r="E3" s="918"/>
      <c r="F3" s="918"/>
      <c r="G3" s="918"/>
      <c r="H3" s="918"/>
      <c r="I3" s="918"/>
      <c r="J3" s="918"/>
      <c r="K3" s="918"/>
      <c r="L3" s="963"/>
      <c r="M3" s="918"/>
      <c r="N3" s="918"/>
      <c r="O3" s="918"/>
      <c r="P3" s="918"/>
      <c r="Q3" s="918"/>
      <c r="R3" s="918"/>
      <c r="S3" s="918"/>
      <c r="T3" s="918"/>
      <c r="U3" s="918"/>
      <c r="V3" s="918"/>
      <c r="W3" s="918"/>
      <c r="X3" s="918"/>
      <c r="Y3" s="918"/>
      <c r="Z3" s="918"/>
      <c r="AA3" s="918"/>
      <c r="AB3" s="918"/>
      <c r="AC3" s="918"/>
      <c r="AD3" s="918"/>
      <c r="AE3" s="918"/>
      <c r="AF3" s="918"/>
      <c r="AG3" s="918"/>
      <c r="AH3" s="918"/>
      <c r="AI3" s="918"/>
    </row>
    <row r="4" spans="1:35" hidden="1">
      <c r="A4" s="918"/>
      <c r="B4" s="918"/>
      <c r="C4" s="918"/>
      <c r="D4" s="918"/>
      <c r="E4" s="918"/>
      <c r="F4" s="918"/>
      <c r="G4" s="918"/>
      <c r="H4" s="918"/>
      <c r="I4" s="918"/>
      <c r="J4" s="918"/>
      <c r="K4" s="918"/>
      <c r="L4" s="963"/>
      <c r="M4" s="918"/>
      <c r="N4" s="918"/>
      <c r="O4" s="918"/>
      <c r="P4" s="918"/>
      <c r="Q4" s="918"/>
      <c r="R4" s="918"/>
      <c r="S4" s="918"/>
      <c r="T4" s="918"/>
      <c r="U4" s="918"/>
      <c r="V4" s="918"/>
      <c r="W4" s="918"/>
      <c r="X4" s="918"/>
      <c r="Y4" s="918"/>
      <c r="Z4" s="918"/>
      <c r="AA4" s="918"/>
      <c r="AB4" s="918"/>
      <c r="AC4" s="918"/>
      <c r="AD4" s="918"/>
      <c r="AE4" s="918"/>
      <c r="AF4" s="918"/>
      <c r="AG4" s="918"/>
      <c r="AH4" s="918"/>
      <c r="AI4" s="918"/>
    </row>
    <row r="5" spans="1:35" hidden="1">
      <c r="A5" s="918"/>
      <c r="B5" s="918"/>
      <c r="C5" s="918"/>
      <c r="D5" s="918"/>
      <c r="E5" s="918"/>
      <c r="F5" s="918"/>
      <c r="G5" s="918"/>
      <c r="H5" s="918"/>
      <c r="I5" s="918"/>
      <c r="J5" s="918"/>
      <c r="K5" s="918"/>
      <c r="L5" s="963"/>
      <c r="M5" s="918"/>
      <c r="N5" s="918"/>
      <c r="O5" s="918"/>
      <c r="P5" s="918"/>
      <c r="Q5" s="918"/>
      <c r="R5" s="918"/>
      <c r="S5" s="918"/>
      <c r="T5" s="918"/>
      <c r="U5" s="918"/>
      <c r="V5" s="918"/>
      <c r="W5" s="918"/>
      <c r="X5" s="918"/>
      <c r="Y5" s="918"/>
      <c r="Z5" s="918"/>
      <c r="AA5" s="918"/>
      <c r="AB5" s="918"/>
      <c r="AC5" s="918"/>
      <c r="AD5" s="918"/>
      <c r="AE5" s="918"/>
      <c r="AF5" s="918"/>
      <c r="AG5" s="918"/>
      <c r="AH5" s="918"/>
      <c r="AI5" s="918"/>
    </row>
    <row r="6" spans="1:35" hidden="1">
      <c r="A6" s="918"/>
      <c r="B6" s="918"/>
      <c r="C6" s="918"/>
      <c r="D6" s="918"/>
      <c r="E6" s="918"/>
      <c r="F6" s="918"/>
      <c r="G6" s="918"/>
      <c r="H6" s="918"/>
      <c r="I6" s="918"/>
      <c r="J6" s="918"/>
      <c r="K6" s="918"/>
      <c r="L6" s="963"/>
      <c r="M6" s="918"/>
      <c r="N6" s="918"/>
      <c r="O6" s="918"/>
      <c r="P6" s="918"/>
      <c r="Q6" s="918"/>
      <c r="R6" s="918"/>
      <c r="S6" s="918"/>
      <c r="T6" s="918"/>
      <c r="U6" s="918"/>
      <c r="V6" s="918"/>
      <c r="W6" s="918"/>
      <c r="X6" s="918"/>
      <c r="Y6" s="918"/>
      <c r="Z6" s="918"/>
      <c r="AA6" s="918"/>
      <c r="AB6" s="918"/>
      <c r="AC6" s="918"/>
      <c r="AD6" s="918"/>
      <c r="AE6" s="918"/>
      <c r="AF6" s="918"/>
      <c r="AG6" s="918"/>
      <c r="AH6" s="918"/>
      <c r="AI6" s="918"/>
    </row>
    <row r="7" spans="1:35" hidden="1">
      <c r="A7" s="918"/>
      <c r="B7" s="918"/>
      <c r="C7" s="918"/>
      <c r="D7" s="918"/>
      <c r="E7" s="918"/>
      <c r="F7" s="918"/>
      <c r="G7" s="918"/>
      <c r="H7" s="918"/>
      <c r="I7" s="918"/>
      <c r="J7" s="918"/>
      <c r="K7" s="918"/>
      <c r="L7" s="963"/>
      <c r="M7" s="918"/>
      <c r="N7" s="918"/>
      <c r="O7" s="918"/>
      <c r="P7" s="918"/>
      <c r="Q7" s="918"/>
      <c r="R7" s="918"/>
      <c r="S7" s="918"/>
      <c r="T7" s="918"/>
      <c r="U7" s="918"/>
      <c r="V7" s="918"/>
      <c r="W7" s="918"/>
      <c r="X7" s="918"/>
      <c r="Y7" s="918"/>
      <c r="Z7" s="918"/>
      <c r="AA7" s="918"/>
      <c r="AB7" s="918"/>
      <c r="AC7" s="918"/>
      <c r="AD7" s="918"/>
      <c r="AE7" s="918"/>
      <c r="AF7" s="918"/>
      <c r="AG7" s="918"/>
      <c r="AH7" s="918"/>
      <c r="AI7" s="918"/>
    </row>
    <row r="8" spans="1:35" hidden="1">
      <c r="A8" s="918"/>
      <c r="B8" s="918"/>
      <c r="C8" s="918"/>
      <c r="D8" s="918"/>
      <c r="E8" s="918"/>
      <c r="F8" s="918"/>
      <c r="G8" s="918"/>
      <c r="H8" s="918"/>
      <c r="I8" s="918"/>
      <c r="J8" s="918"/>
      <c r="K8" s="918"/>
      <c r="L8" s="963"/>
      <c r="M8" s="918"/>
      <c r="N8" s="918"/>
      <c r="O8" s="918"/>
      <c r="P8" s="918"/>
      <c r="Q8" s="918"/>
      <c r="R8" s="918"/>
      <c r="S8" s="918"/>
      <c r="T8" s="918"/>
      <c r="U8" s="918"/>
      <c r="V8" s="918"/>
      <c r="W8" s="918"/>
      <c r="X8" s="918"/>
      <c r="Y8" s="918"/>
      <c r="Z8" s="918"/>
      <c r="AA8" s="918"/>
      <c r="AB8" s="918"/>
      <c r="AC8" s="918"/>
      <c r="AD8" s="918"/>
      <c r="AE8" s="918"/>
      <c r="AF8" s="918"/>
      <c r="AG8" s="918"/>
      <c r="AH8" s="918"/>
      <c r="AI8" s="918"/>
    </row>
    <row r="9" spans="1:35" hidden="1">
      <c r="A9" s="918"/>
      <c r="B9" s="918"/>
      <c r="C9" s="918"/>
      <c r="D9" s="918"/>
      <c r="E9" s="918"/>
      <c r="F9" s="918"/>
      <c r="G9" s="918"/>
      <c r="H9" s="918"/>
      <c r="I9" s="918"/>
      <c r="J9" s="918"/>
      <c r="K9" s="918"/>
      <c r="L9" s="963"/>
      <c r="M9" s="918"/>
      <c r="N9" s="918"/>
      <c r="O9" s="918"/>
      <c r="P9" s="918"/>
      <c r="Q9" s="918"/>
      <c r="R9" s="918"/>
      <c r="S9" s="918"/>
      <c r="T9" s="918"/>
      <c r="U9" s="918"/>
      <c r="V9" s="918"/>
      <c r="W9" s="918"/>
      <c r="X9" s="918"/>
      <c r="Y9" s="918"/>
      <c r="Z9" s="918"/>
      <c r="AA9" s="918"/>
      <c r="AB9" s="918"/>
      <c r="AC9" s="918"/>
      <c r="AD9" s="918"/>
      <c r="AE9" s="918"/>
      <c r="AF9" s="918"/>
      <c r="AG9" s="918"/>
      <c r="AH9" s="918"/>
      <c r="AI9" s="918"/>
    </row>
    <row r="10" spans="1:35" hidden="1">
      <c r="A10" s="918"/>
      <c r="B10" s="918"/>
      <c r="C10" s="918"/>
      <c r="D10" s="918"/>
      <c r="E10" s="918"/>
      <c r="F10" s="918"/>
      <c r="G10" s="918"/>
      <c r="H10" s="918"/>
      <c r="I10" s="918"/>
      <c r="J10" s="918"/>
      <c r="K10" s="918"/>
      <c r="L10" s="963"/>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row>
    <row r="11" spans="1:35" ht="15" hidden="1" customHeight="1">
      <c r="A11" s="918"/>
      <c r="B11" s="918"/>
      <c r="C11" s="918"/>
      <c r="D11" s="918"/>
      <c r="E11" s="918"/>
      <c r="F11" s="918"/>
      <c r="G11" s="918"/>
      <c r="H11" s="918"/>
      <c r="I11" s="918"/>
      <c r="J11" s="918"/>
      <c r="K11" s="918"/>
      <c r="L11" s="965"/>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row>
    <row r="12" spans="1:35" s="323" customFormat="1" ht="24" customHeight="1">
      <c r="A12" s="966"/>
      <c r="B12" s="966"/>
      <c r="C12" s="966"/>
      <c r="D12" s="966"/>
      <c r="E12" s="966"/>
      <c r="F12" s="966"/>
      <c r="G12" s="966"/>
      <c r="H12" s="966"/>
      <c r="I12" s="966"/>
      <c r="J12" s="966"/>
      <c r="K12" s="966"/>
      <c r="L12" s="484" t="s">
        <v>1292</v>
      </c>
      <c r="M12" s="284"/>
      <c r="N12" s="284"/>
      <c r="O12" s="284"/>
      <c r="P12" s="284"/>
      <c r="Q12" s="284"/>
      <c r="R12" s="966"/>
      <c r="S12" s="966"/>
      <c r="T12" s="966"/>
      <c r="U12" s="966"/>
      <c r="V12" s="966"/>
      <c r="W12" s="966"/>
      <c r="X12" s="966"/>
      <c r="Y12" s="966"/>
      <c r="Z12" s="966"/>
      <c r="AA12" s="966"/>
      <c r="AB12" s="966"/>
      <c r="AC12" s="966"/>
      <c r="AD12" s="966"/>
      <c r="AE12" s="966"/>
      <c r="AF12" s="966"/>
      <c r="AG12" s="966"/>
      <c r="AH12" s="966"/>
      <c r="AI12" s="966"/>
    </row>
    <row r="13" spans="1:35">
      <c r="A13" s="918"/>
      <c r="B13" s="918"/>
      <c r="C13" s="918"/>
      <c r="D13" s="918"/>
      <c r="E13" s="918"/>
      <c r="F13" s="918"/>
      <c r="G13" s="918"/>
      <c r="H13" s="918"/>
      <c r="I13" s="918"/>
      <c r="J13" s="918"/>
      <c r="K13" s="918"/>
      <c r="L13" s="964"/>
      <c r="M13" s="964"/>
      <c r="N13" s="918"/>
      <c r="O13" s="918"/>
      <c r="P13" s="918"/>
      <c r="Q13" s="918"/>
      <c r="R13" s="918"/>
      <c r="S13" s="918"/>
      <c r="T13" s="918"/>
      <c r="U13" s="918"/>
      <c r="V13" s="918"/>
      <c r="W13" s="918"/>
      <c r="X13" s="918"/>
      <c r="Y13" s="918"/>
      <c r="Z13" s="918"/>
      <c r="AA13" s="918"/>
      <c r="AB13" s="918"/>
      <c r="AC13" s="918"/>
      <c r="AD13" s="918"/>
      <c r="AE13" s="918"/>
      <c r="AF13" s="918"/>
      <c r="AG13" s="918"/>
      <c r="AH13" s="918"/>
      <c r="AI13" s="964"/>
    </row>
    <row r="14" spans="1:35" s="324" customFormat="1" ht="39" customHeight="1">
      <c r="A14" s="964"/>
      <c r="B14" s="964"/>
      <c r="C14" s="964"/>
      <c r="D14" s="964"/>
      <c r="E14" s="964"/>
      <c r="F14" s="964"/>
      <c r="G14" s="964"/>
      <c r="H14" s="964"/>
      <c r="I14" s="964"/>
      <c r="J14" s="964"/>
      <c r="K14" s="964"/>
      <c r="L14" s="1167" t="s">
        <v>14</v>
      </c>
      <c r="M14" s="1170" t="s">
        <v>704</v>
      </c>
      <c r="N14" s="1170" t="s">
        <v>307</v>
      </c>
      <c r="O14" s="1170" t="s">
        <v>705</v>
      </c>
      <c r="P14" s="1170" t="s">
        <v>706</v>
      </c>
      <c r="Q14" s="1170"/>
      <c r="R14" s="964"/>
      <c r="S14" s="964"/>
      <c r="T14" s="964"/>
      <c r="U14" s="964"/>
      <c r="V14" s="964"/>
      <c r="W14" s="964"/>
      <c r="X14" s="964"/>
      <c r="Y14" s="964"/>
      <c r="Z14" s="964"/>
      <c r="AA14" s="964"/>
      <c r="AB14" s="964"/>
      <c r="AC14" s="964"/>
      <c r="AD14" s="964"/>
      <c r="AE14" s="964"/>
      <c r="AF14" s="964"/>
      <c r="AG14" s="964"/>
      <c r="AH14" s="964"/>
      <c r="AI14" s="964"/>
    </row>
    <row r="15" spans="1:35" s="324" customFormat="1" ht="36" customHeight="1">
      <c r="A15" s="964"/>
      <c r="B15" s="964"/>
      <c r="C15" s="964"/>
      <c r="D15" s="964"/>
      <c r="E15" s="964"/>
      <c r="F15" s="964"/>
      <c r="G15" s="964"/>
      <c r="H15" s="964"/>
      <c r="I15" s="964"/>
      <c r="J15" s="964"/>
      <c r="K15" s="964"/>
      <c r="L15" s="1168"/>
      <c r="M15" s="1170"/>
      <c r="N15" s="1170"/>
      <c r="O15" s="1170"/>
      <c r="P15" s="993" t="s">
        <v>340</v>
      </c>
      <c r="Q15" s="993" t="s">
        <v>707</v>
      </c>
      <c r="R15" s="964"/>
      <c r="S15" s="964"/>
      <c r="T15" s="964"/>
      <c r="U15" s="964"/>
      <c r="V15" s="964"/>
      <c r="W15" s="964"/>
      <c r="X15" s="964"/>
      <c r="Y15" s="964"/>
      <c r="Z15" s="964"/>
      <c r="AA15" s="964"/>
      <c r="AB15" s="964"/>
      <c r="AC15" s="964"/>
      <c r="AD15" s="964"/>
      <c r="AE15" s="964"/>
      <c r="AF15" s="964"/>
      <c r="AG15" s="964"/>
      <c r="AH15" s="964"/>
      <c r="AI15" s="964"/>
    </row>
    <row r="16" spans="1:35" s="325" customFormat="1">
      <c r="A16" s="994"/>
      <c r="B16" s="994"/>
      <c r="C16" s="994"/>
      <c r="D16" s="994"/>
      <c r="E16" s="994"/>
      <c r="F16" s="994"/>
      <c r="G16" s="994"/>
      <c r="H16" s="994"/>
      <c r="I16" s="994"/>
      <c r="J16" s="994"/>
      <c r="K16" s="994"/>
      <c r="L16" s="1169"/>
      <c r="M16" s="993" t="s">
        <v>370</v>
      </c>
      <c r="N16" s="993" t="s">
        <v>145</v>
      </c>
      <c r="O16" s="854" t="s">
        <v>145</v>
      </c>
      <c r="P16" s="993" t="s">
        <v>145</v>
      </c>
      <c r="Q16" s="993" t="s">
        <v>708</v>
      </c>
      <c r="R16" s="994"/>
      <c r="S16" s="994"/>
      <c r="T16" s="994"/>
      <c r="U16" s="994"/>
      <c r="V16" s="994"/>
      <c r="W16" s="994"/>
      <c r="X16" s="994"/>
      <c r="Y16" s="994"/>
      <c r="Z16" s="994"/>
      <c r="AA16" s="994"/>
      <c r="AB16" s="994"/>
      <c r="AC16" s="994"/>
      <c r="AD16" s="994"/>
      <c r="AE16" s="994"/>
      <c r="AF16" s="994"/>
      <c r="AG16" s="994"/>
      <c r="AH16" s="994"/>
      <c r="AI16" s="994"/>
    </row>
    <row r="17" spans="1:35" s="102" customFormat="1">
      <c r="A17" s="762" t="s">
        <v>18</v>
      </c>
      <c r="B17" s="847"/>
      <c r="C17" s="847"/>
      <c r="D17" s="847"/>
      <c r="E17" s="847"/>
      <c r="F17" s="847"/>
      <c r="G17" s="847"/>
      <c r="H17" s="847"/>
      <c r="I17" s="847"/>
      <c r="J17" s="847"/>
      <c r="K17" s="847"/>
      <c r="L17" s="861" t="s">
        <v>2543</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c r="A18" s="918"/>
      <c r="B18" s="918"/>
      <c r="C18" s="918"/>
      <c r="D18" s="918"/>
      <c r="E18" s="918"/>
      <c r="F18" s="918"/>
      <c r="G18" s="918"/>
      <c r="H18" s="918"/>
      <c r="I18" s="918"/>
      <c r="J18" s="918"/>
      <c r="K18" s="918"/>
      <c r="L18" s="963"/>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row>
    <row r="19" spans="1:35" ht="15" customHeight="1">
      <c r="A19" s="918"/>
      <c r="B19" s="918"/>
      <c r="C19" s="918"/>
      <c r="D19" s="918"/>
      <c r="E19" s="918"/>
      <c r="F19" s="918"/>
      <c r="G19" s="918"/>
      <c r="H19" s="918"/>
      <c r="I19" s="918"/>
      <c r="J19" s="918"/>
      <c r="K19" s="918"/>
      <c r="L19" s="1165" t="s">
        <v>1402</v>
      </c>
      <c r="M19" s="1165"/>
      <c r="N19" s="1165"/>
      <c r="O19" s="1165"/>
      <c r="P19" s="1165"/>
      <c r="Q19" s="1165"/>
      <c r="R19" s="918"/>
      <c r="S19" s="918"/>
      <c r="T19" s="918"/>
      <c r="U19" s="918"/>
      <c r="V19" s="918"/>
      <c r="W19" s="918"/>
      <c r="X19" s="918"/>
      <c r="Y19" s="918"/>
      <c r="Z19" s="918"/>
      <c r="AA19" s="918"/>
      <c r="AB19" s="918"/>
      <c r="AC19" s="918"/>
      <c r="AD19" s="918"/>
      <c r="AE19" s="918"/>
      <c r="AF19" s="918"/>
      <c r="AG19" s="918"/>
      <c r="AH19" s="918"/>
      <c r="AI19" s="918"/>
    </row>
    <row r="20" spans="1:35" ht="15" customHeight="1">
      <c r="A20" s="918"/>
      <c r="B20" s="918"/>
      <c r="C20" s="918"/>
      <c r="D20" s="918"/>
      <c r="E20" s="918"/>
      <c r="F20" s="918"/>
      <c r="G20" s="918"/>
      <c r="H20" s="918"/>
      <c r="I20" s="918"/>
      <c r="J20" s="918"/>
      <c r="K20" s="650"/>
      <c r="L20" s="1166"/>
      <c r="M20" s="1166"/>
      <c r="N20" s="1166"/>
      <c r="O20" s="1166"/>
      <c r="P20" s="1166"/>
      <c r="Q20" s="1166"/>
      <c r="R20" s="918"/>
      <c r="S20" s="918"/>
      <c r="T20" s="918"/>
      <c r="U20" s="918"/>
      <c r="V20" s="918"/>
      <c r="W20" s="918"/>
      <c r="X20" s="918"/>
      <c r="Y20" s="918"/>
      <c r="Z20" s="918"/>
      <c r="AA20" s="918"/>
      <c r="AB20" s="918"/>
      <c r="AC20" s="918"/>
      <c r="AD20" s="918"/>
      <c r="AE20" s="918"/>
      <c r="AF20" s="918"/>
      <c r="AG20" s="918"/>
      <c r="AH20" s="918"/>
      <c r="AI20" s="918"/>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998"/>
      <c r="B1" s="998"/>
      <c r="C1" s="998"/>
      <c r="D1" s="998"/>
    </row>
    <row r="2" spans="1:4" hidden="1">
      <c r="A2" s="998"/>
      <c r="B2" s="998"/>
      <c r="C2" s="998"/>
      <c r="D2" s="998"/>
    </row>
    <row r="3" spans="1:4" hidden="1">
      <c r="A3" s="998"/>
      <c r="B3" s="998"/>
      <c r="C3" s="998"/>
      <c r="D3" s="998"/>
    </row>
    <row r="4" spans="1:4" hidden="1">
      <c r="A4" s="998"/>
      <c r="B4" s="998"/>
      <c r="C4" s="998"/>
      <c r="D4" s="998"/>
    </row>
    <row r="5" spans="1:4" hidden="1">
      <c r="A5" s="998"/>
      <c r="B5" s="998"/>
      <c r="C5" s="998"/>
      <c r="D5" s="998"/>
    </row>
    <row r="6" spans="1:4">
      <c r="A6" s="998"/>
      <c r="B6" s="998"/>
      <c r="C6" s="999"/>
      <c r="D6" s="999"/>
    </row>
    <row r="7" spans="1:4" ht="20.100000000000001" customHeight="1">
      <c r="A7" s="998"/>
      <c r="B7" s="998"/>
      <c r="C7" s="999"/>
      <c r="D7" s="1000" t="s">
        <v>109</v>
      </c>
    </row>
    <row r="8" spans="1:4">
      <c r="A8" s="998"/>
      <c r="B8" s="998"/>
      <c r="C8" s="999"/>
      <c r="D8" s="999"/>
    </row>
    <row r="9" spans="1:4" ht="20.100000000000001" customHeight="1">
      <c r="A9" s="998"/>
      <c r="B9" s="998"/>
      <c r="C9" s="999"/>
      <c r="D9" s="1001"/>
    </row>
    <row r="10" spans="1:4" ht="20.100000000000001" customHeight="1">
      <c r="A10" s="998"/>
      <c r="B10" s="998"/>
      <c r="C10" s="999"/>
      <c r="D10" s="1001"/>
    </row>
    <row r="11" spans="1:4" ht="20.100000000000001" customHeight="1">
      <c r="A11" s="998"/>
      <c r="B11" s="998"/>
      <c r="C11" s="999"/>
      <c r="D11" s="1001"/>
    </row>
    <row r="12" spans="1:4" ht="20.100000000000001" customHeight="1">
      <c r="A12" s="998"/>
      <c r="B12" s="998"/>
      <c r="C12" s="999"/>
      <c r="D12" s="1001"/>
    </row>
    <row r="13" spans="1:4" ht="20.100000000000001" customHeight="1">
      <c r="A13" s="998"/>
      <c r="B13" s="998"/>
      <c r="C13" s="999"/>
      <c r="D13" s="1001"/>
    </row>
    <row r="14" spans="1:4" ht="20.100000000000001" customHeight="1">
      <c r="A14" s="998"/>
      <c r="B14" s="998"/>
      <c r="C14" s="999"/>
      <c r="D14" s="1001"/>
    </row>
    <row r="15" spans="1:4" ht="20.100000000000001" customHeight="1">
      <c r="A15" s="998"/>
      <c r="B15" s="998"/>
      <c r="C15" s="999"/>
      <c r="D15" s="1001"/>
    </row>
    <row r="16" spans="1:4" ht="20.100000000000001" customHeight="1">
      <c r="A16" s="998"/>
      <c r="B16" s="998"/>
      <c r="C16" s="999"/>
      <c r="D16" s="1001"/>
    </row>
    <row r="17" spans="1:4" ht="20.100000000000001" customHeight="1">
      <c r="A17" s="998"/>
      <c r="B17" s="998"/>
      <c r="C17" s="999"/>
      <c r="D17" s="1001"/>
    </row>
    <row r="18" spans="1:4" ht="20.100000000000001" customHeight="1">
      <c r="A18" s="998"/>
      <c r="B18" s="998"/>
      <c r="C18" s="999"/>
      <c r="D18" s="1001"/>
    </row>
    <row r="19" spans="1:4">
      <c r="A19" s="998"/>
      <c r="B19" s="998"/>
      <c r="C19" s="999"/>
      <c r="D19" s="999"/>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1" t="s">
        <v>110</v>
      </c>
      <c r="C2" s="1171"/>
      <c r="D2" s="1171"/>
      <c r="E2" s="1171"/>
    </row>
    <row r="3" spans="2:5">
      <c r="B3" s="1002"/>
      <c r="C3" s="1002"/>
      <c r="D3" s="1002"/>
      <c r="E3" s="1002"/>
    </row>
    <row r="4" spans="2:5" ht="21.75" customHeight="1" thickBot="1">
      <c r="B4" s="1003" t="s">
        <v>1151</v>
      </c>
      <c r="C4" s="1003" t="s">
        <v>1152</v>
      </c>
      <c r="D4" s="1003" t="s">
        <v>15</v>
      </c>
      <c r="E4" s="1004" t="s">
        <v>163</v>
      </c>
    </row>
    <row r="5" spans="2:5" ht="12" thickTop="1">
      <c r="B5" s="1002"/>
      <c r="C5" s="1002"/>
      <c r="D5" s="1002"/>
      <c r="E5" s="1002"/>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2"/>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8">
        <v>45084.72991898148</v>
      </c>
      <c r="B3" s="41" t="s">
        <v>1440</v>
      </c>
      <c r="C3" s="41" t="s">
        <v>1441</v>
      </c>
    </row>
    <row r="4" spans="1:4">
      <c r="A4" s="598">
        <v>45084.729942129627</v>
      </c>
      <c r="B4" s="41" t="s">
        <v>1442</v>
      </c>
      <c r="C4" s="41" t="s">
        <v>1441</v>
      </c>
    </row>
    <row r="5" spans="1:4">
      <c r="A5" s="598">
        <v>45084.732164351852</v>
      </c>
      <c r="B5" s="41" t="s">
        <v>1440</v>
      </c>
      <c r="C5" s="41" t="s">
        <v>1441</v>
      </c>
    </row>
    <row r="6" spans="1:4">
      <c r="A6" s="598">
        <v>45084.732175925928</v>
      </c>
      <c r="B6" s="41" t="s">
        <v>1442</v>
      </c>
      <c r="C6" s="41" t="s">
        <v>1441</v>
      </c>
    </row>
    <row r="7" spans="1:4">
      <c r="A7" s="598">
        <v>45279.585347222222</v>
      </c>
      <c r="B7" s="41" t="s">
        <v>1440</v>
      </c>
      <c r="C7" s="41" t="s">
        <v>1441</v>
      </c>
    </row>
    <row r="8" spans="1:4">
      <c r="A8" s="598">
        <v>45279.585370370369</v>
      </c>
      <c r="B8" s="41" t="s">
        <v>1442</v>
      </c>
      <c r="C8" s="41" t="s">
        <v>1441</v>
      </c>
    </row>
    <row r="9" spans="1:4">
      <c r="A9" s="598">
        <v>45279.717766203707</v>
      </c>
      <c r="B9" s="41" t="s">
        <v>1440</v>
      </c>
      <c r="C9" s="41" t="s">
        <v>1441</v>
      </c>
    </row>
    <row r="10" spans="1:4">
      <c r="A10" s="598">
        <v>45279.717789351853</v>
      </c>
      <c r="B10" s="41" t="s">
        <v>1442</v>
      </c>
      <c r="C10" s="41" t="s">
        <v>1441</v>
      </c>
    </row>
    <row r="11" spans="1:4">
      <c r="A11" s="598">
        <v>45280.491886574076</v>
      </c>
      <c r="B11" s="41" t="s">
        <v>1440</v>
      </c>
      <c r="C11" s="41" t="s">
        <v>1441</v>
      </c>
    </row>
    <row r="12" spans="1:4">
      <c r="A12" s="598">
        <v>45280.4919212963</v>
      </c>
      <c r="B12" s="41" t="s">
        <v>1442</v>
      </c>
      <c r="C12"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9"/>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IF('Общие сведения'!$H$66="",1,0)</f>
        <v>0</v>
      </c>
    </row>
    <row r="36" spans="1:1">
      <c r="A36" s="542">
        <f>IF('Общие сведения'!$H$68="",1,0)</f>
        <v>0</v>
      </c>
    </row>
    <row r="37" spans="1:1">
      <c r="A37" s="542">
        <f>IF('Общие сведения'!$H$69="",1,0)</f>
        <v>0</v>
      </c>
    </row>
    <row r="38" spans="1:1">
      <c r="A38" s="542">
        <f>IF('Общие сведения'!$H$70="",1,0)</f>
        <v>0</v>
      </c>
    </row>
    <row r="39" spans="1:1">
      <c r="A39" s="542">
        <f>IF('Общие сведения'!$H$73="",1,0)</f>
        <v>0</v>
      </c>
    </row>
    <row r="40" spans="1:1">
      <c r="A40" s="542">
        <f>IF('Общие сведения'!$H$75="",1,0)</f>
        <v>0</v>
      </c>
    </row>
    <row r="41" spans="1:1">
      <c r="A41" s="542">
        <f>IF('Общие сведения'!$H$76="",1,0)</f>
        <v>0</v>
      </c>
    </row>
    <row r="42" spans="1:1">
      <c r="A42" s="542">
        <f>IF('Общие сведения'!$H$77="",1,0)</f>
        <v>0</v>
      </c>
    </row>
    <row r="43" spans="1:1">
      <c r="A43" s="542">
        <f>IF('Общие сведения'!$H$82="",1,0)</f>
        <v>0</v>
      </c>
    </row>
    <row r="44" spans="1:1">
      <c r="A44" s="542">
        <f>IF('Общие сведения'!$H$83="",1,0)</f>
        <v>0</v>
      </c>
    </row>
    <row r="45" spans="1:1">
      <c r="A45" s="542">
        <f>IF('Общие сведения'!$H$84="",1,0)</f>
        <v>0</v>
      </c>
    </row>
    <row r="46" spans="1:1">
      <c r="A46" s="542">
        <f>IF('Список объектов'!$M$27="",1,0)</f>
        <v>0</v>
      </c>
    </row>
    <row r="47" spans="1:1">
      <c r="A47" s="542">
        <f>IF('Список объектов'!$N$27="",1,0)</f>
        <v>0</v>
      </c>
    </row>
    <row r="48" spans="1:1">
      <c r="A48" s="542">
        <f>IF('Список объектов'!$O$27="",1,0)</f>
        <v>0</v>
      </c>
    </row>
    <row r="49" spans="1:1">
      <c r="A49" s="542">
        <f>IF(Налоги!$M$28="",1,0)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2" t="s">
        <v>1295</v>
      </c>
      <c r="M13" s="486"/>
      <c r="N13" s="486"/>
    </row>
    <row r="14" spans="12:15" ht="27.9" customHeight="1">
      <c r="L14" s="603" t="s">
        <v>1255</v>
      </c>
      <c r="M14" s="604" t="s">
        <v>1108</v>
      </c>
      <c r="N14" s="605" t="s">
        <v>1294</v>
      </c>
      <c r="O14" s="489"/>
    </row>
    <row r="15" spans="12:15" ht="27.9" customHeight="1">
      <c r="L15" s="603" t="s">
        <v>1255</v>
      </c>
      <c r="M15" s="604" t="s">
        <v>1256</v>
      </c>
      <c r="N15" s="605" t="s">
        <v>1274</v>
      </c>
      <c r="O15" s="489"/>
    </row>
    <row r="16" spans="12:15" ht="27.9" customHeight="1">
      <c r="L16" s="603" t="s">
        <v>1255</v>
      </c>
      <c r="M16" s="604" t="s">
        <v>1259</v>
      </c>
      <c r="N16" s="605" t="s">
        <v>1293</v>
      </c>
      <c r="O16" s="489"/>
    </row>
    <row r="17" spans="12:15" ht="27.9" customHeight="1">
      <c r="L17" s="603" t="s">
        <v>1255</v>
      </c>
      <c r="M17" s="604" t="s">
        <v>1260</v>
      </c>
      <c r="N17" s="605" t="s">
        <v>1277</v>
      </c>
      <c r="O17" s="489"/>
    </row>
    <row r="18" spans="12:15" ht="27.9" customHeight="1">
      <c r="L18" s="603" t="s">
        <v>1255</v>
      </c>
      <c r="M18" s="604" t="s">
        <v>1261</v>
      </c>
      <c r="N18" s="605" t="s">
        <v>1278</v>
      </c>
      <c r="O18" s="489"/>
    </row>
    <row r="19" spans="12:15" ht="27.9" customHeight="1">
      <c r="L19" s="603" t="s">
        <v>1255</v>
      </c>
      <c r="M19" s="604" t="s">
        <v>1262</v>
      </c>
      <c r="N19" s="605" t="s">
        <v>1279</v>
      </c>
      <c r="O19" s="489"/>
    </row>
    <row r="20" spans="12:15" ht="27.9" customHeight="1">
      <c r="L20" s="603" t="s">
        <v>1255</v>
      </c>
      <c r="M20" s="604" t="s">
        <v>1263</v>
      </c>
      <c r="N20" s="605" t="s">
        <v>1280</v>
      </c>
      <c r="O20" s="489"/>
    </row>
    <row r="21" spans="12:15" ht="27.9" customHeight="1">
      <c r="L21" s="603" t="s">
        <v>1255</v>
      </c>
      <c r="M21" s="604" t="s">
        <v>1257</v>
      </c>
      <c r="N21" s="605" t="s">
        <v>1281</v>
      </c>
      <c r="O21" s="489"/>
    </row>
    <row r="22" spans="12:15" ht="27.9" customHeight="1">
      <c r="L22" s="603" t="s">
        <v>1255</v>
      </c>
      <c r="M22" s="604" t="s">
        <v>301</v>
      </c>
      <c r="N22" s="605" t="s">
        <v>1282</v>
      </c>
      <c r="O22" s="489"/>
    </row>
    <row r="23" spans="12:15" ht="27.9" customHeight="1">
      <c r="L23" s="603" t="s">
        <v>1255</v>
      </c>
      <c r="M23" s="604" t="s">
        <v>1264</v>
      </c>
      <c r="N23" s="605" t="s">
        <v>1283</v>
      </c>
      <c r="O23" s="489"/>
    </row>
    <row r="24" spans="12:15" ht="27.9" customHeight="1">
      <c r="L24" s="603" t="s">
        <v>1255</v>
      </c>
      <c r="M24" s="604" t="s">
        <v>1265</v>
      </c>
      <c r="N24" s="605" t="s">
        <v>1284</v>
      </c>
      <c r="O24" s="489"/>
    </row>
    <row r="25" spans="12:15" ht="27.9" customHeight="1">
      <c r="L25" s="603" t="s">
        <v>1255</v>
      </c>
      <c r="M25" s="604" t="s">
        <v>1266</v>
      </c>
      <c r="N25" s="605" t="s">
        <v>1285</v>
      </c>
      <c r="O25" s="489"/>
    </row>
    <row r="26" spans="12:15" ht="27.9" customHeight="1">
      <c r="L26" s="603" t="s">
        <v>1255</v>
      </c>
      <c r="M26" s="604" t="s">
        <v>1267</v>
      </c>
      <c r="N26" s="605" t="s">
        <v>1286</v>
      </c>
      <c r="O26" s="489"/>
    </row>
    <row r="27" spans="12:15" ht="27.9" customHeight="1">
      <c r="L27" s="603" t="s">
        <v>1255</v>
      </c>
      <c r="M27" s="604" t="s">
        <v>1268</v>
      </c>
      <c r="N27" s="605" t="s">
        <v>1287</v>
      </c>
      <c r="O27" s="489"/>
    </row>
    <row r="28" spans="12:15" ht="27.9" customHeight="1">
      <c r="L28" s="603" t="s">
        <v>1255</v>
      </c>
      <c r="M28" s="604" t="s">
        <v>1269</v>
      </c>
      <c r="N28" s="605" t="s">
        <v>1288</v>
      </c>
      <c r="O28" s="489"/>
    </row>
    <row r="29" spans="12:15" ht="27.9" customHeight="1">
      <c r="L29" s="603" t="s">
        <v>1255</v>
      </c>
      <c r="M29" s="604" t="s">
        <v>1270</v>
      </c>
      <c r="N29" s="605" t="s">
        <v>1289</v>
      </c>
      <c r="O29" s="489"/>
    </row>
    <row r="30" spans="12:15" ht="27.9" customHeight="1">
      <c r="L30" s="603" t="s">
        <v>1255</v>
      </c>
      <c r="M30" s="604" t="s">
        <v>1271</v>
      </c>
      <c r="N30" s="605" t="s">
        <v>1290</v>
      </c>
      <c r="O30" s="489"/>
    </row>
    <row r="31" spans="12:15" ht="27.9" customHeight="1">
      <c r="L31" s="603" t="s">
        <v>1255</v>
      </c>
      <c r="M31" s="604" t="s">
        <v>1272</v>
      </c>
      <c r="N31" s="605" t="s">
        <v>1291</v>
      </c>
      <c r="O31" s="489"/>
    </row>
    <row r="32" spans="12:15" ht="27.9" customHeight="1">
      <c r="L32" s="603" t="s">
        <v>1255</v>
      </c>
      <c r="M32" s="604" t="s">
        <v>1273</v>
      </c>
      <c r="N32" s="605"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sheetPr>
  <dimension ref="A1:P161"/>
  <sheetViews>
    <sheetView showGridLines="0" view="pageBreakPreview" topLeftCell="G151" zoomScale="80" zoomScaleNormal="100" zoomScaleSheetLayoutView="80" workbookViewId="0">
      <selection activeCell="H172" sqref="H172"/>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7"/>
      <c r="B1" s="607"/>
      <c r="C1" s="607"/>
      <c r="D1" s="607"/>
      <c r="E1" s="607"/>
      <c r="F1" s="607"/>
      <c r="G1" s="607"/>
      <c r="H1" s="607"/>
      <c r="I1" s="607"/>
      <c r="J1" s="607"/>
      <c r="K1" s="607"/>
      <c r="L1" s="607"/>
      <c r="M1" s="607"/>
      <c r="N1" s="607"/>
      <c r="O1" s="607"/>
      <c r="P1" s="607"/>
    </row>
    <row r="2" spans="1:16" hidden="1">
      <c r="A2" s="607"/>
      <c r="B2" s="607"/>
      <c r="C2" s="607"/>
      <c r="D2" s="607"/>
      <c r="E2" s="607"/>
      <c r="F2" s="607"/>
      <c r="G2" s="607"/>
      <c r="H2" s="607"/>
      <c r="I2" s="607"/>
      <c r="J2" s="607"/>
      <c r="K2" s="607"/>
      <c r="L2" s="607"/>
      <c r="M2" s="607"/>
      <c r="N2" s="607"/>
      <c r="O2" s="607"/>
      <c r="P2" s="607"/>
    </row>
    <row r="3" spans="1:16" hidden="1">
      <c r="A3" s="607"/>
      <c r="B3" s="607"/>
      <c r="C3" s="607"/>
      <c r="D3" s="607"/>
      <c r="E3" s="607"/>
      <c r="F3" s="607"/>
      <c r="G3" s="607"/>
      <c r="H3" s="607"/>
      <c r="I3" s="607"/>
      <c r="J3" s="607"/>
      <c r="K3" s="607"/>
      <c r="L3" s="607"/>
      <c r="M3" s="607"/>
      <c r="N3" s="607"/>
      <c r="O3" s="607"/>
      <c r="P3" s="607"/>
    </row>
    <row r="4" spans="1:16" hidden="1">
      <c r="A4" s="607"/>
      <c r="B4" s="607"/>
      <c r="C4" s="607"/>
      <c r="D4" s="607"/>
      <c r="E4" s="607"/>
      <c r="F4" s="607"/>
      <c r="G4" s="607"/>
      <c r="H4" s="607"/>
      <c r="I4" s="607"/>
      <c r="J4" s="607"/>
      <c r="K4" s="607"/>
      <c r="L4" s="607"/>
      <c r="M4" s="607"/>
      <c r="N4" s="607"/>
      <c r="O4" s="607"/>
      <c r="P4" s="607"/>
    </row>
    <row r="5" spans="1:16" hidden="1">
      <c r="A5" s="607"/>
      <c r="B5" s="607"/>
      <c r="C5" s="607"/>
      <c r="D5" s="607"/>
      <c r="E5" s="607"/>
      <c r="F5" s="607"/>
      <c r="G5" s="607"/>
      <c r="H5" s="607"/>
      <c r="I5" s="607"/>
      <c r="J5" s="607"/>
      <c r="K5" s="607"/>
      <c r="L5" s="607"/>
      <c r="M5" s="607"/>
      <c r="N5" s="607"/>
      <c r="O5" s="607"/>
      <c r="P5" s="607"/>
    </row>
    <row r="6" spans="1:16">
      <c r="A6" s="607"/>
      <c r="B6" s="607"/>
      <c r="C6" s="607"/>
      <c r="D6" s="607"/>
      <c r="E6" s="607"/>
      <c r="F6" s="607"/>
      <c r="G6" s="607"/>
      <c r="H6" s="607"/>
      <c r="I6" s="607"/>
      <c r="J6" s="607"/>
      <c r="K6" s="607"/>
      <c r="L6" s="607"/>
      <c r="M6" s="607"/>
      <c r="N6" s="607"/>
      <c r="O6" s="607"/>
      <c r="P6" s="607"/>
    </row>
    <row r="7" spans="1:16" ht="16.5" customHeight="1">
      <c r="A7" s="607"/>
      <c r="B7" s="607"/>
      <c r="C7" s="606"/>
      <c r="D7" s="607"/>
      <c r="E7" s="1038" t="s">
        <v>105</v>
      </c>
      <c r="F7" s="1039"/>
      <c r="G7" s="1040"/>
      <c r="H7" s="608" t="s">
        <v>19</v>
      </c>
      <c r="I7" s="607" t="s">
        <v>835</v>
      </c>
      <c r="J7" s="607"/>
      <c r="K7" s="607"/>
      <c r="L7" s="607"/>
      <c r="M7" s="607"/>
      <c r="N7" s="607"/>
      <c r="O7" s="607"/>
      <c r="P7" s="607"/>
    </row>
    <row r="8" spans="1:16" ht="16.5" customHeight="1">
      <c r="A8" s="607"/>
      <c r="B8" s="607"/>
      <c r="C8" s="606"/>
      <c r="D8" s="607"/>
      <c r="E8" s="1038" t="s">
        <v>106</v>
      </c>
      <c r="F8" s="1039"/>
      <c r="G8" s="1040"/>
      <c r="H8" s="609">
        <v>2024</v>
      </c>
      <c r="I8" s="610"/>
      <c r="J8" s="607"/>
      <c r="K8" s="607"/>
      <c r="L8" s="607"/>
      <c r="M8" s="607"/>
      <c r="N8" s="607"/>
      <c r="O8" s="607"/>
      <c r="P8" s="607"/>
    </row>
    <row r="9" spans="1:16" ht="16.5" customHeight="1">
      <c r="A9" s="607"/>
      <c r="B9" s="607"/>
      <c r="C9" s="606"/>
      <c r="D9" s="607"/>
      <c r="E9" s="1038" t="s">
        <v>925</v>
      </c>
      <c r="F9" s="1039"/>
      <c r="G9" s="1040"/>
      <c r="H9" s="609">
        <v>2021</v>
      </c>
      <c r="I9" s="610">
        <v>2024</v>
      </c>
      <c r="J9" s="606">
        <v>2024</v>
      </c>
      <c r="K9" s="607"/>
      <c r="L9" s="607"/>
      <c r="M9" s="607"/>
      <c r="N9" s="607"/>
      <c r="O9" s="607"/>
      <c r="P9" s="607"/>
    </row>
    <row r="10" spans="1:16" ht="16.5" customHeight="1">
      <c r="A10" s="607"/>
      <c r="B10" s="607"/>
      <c r="C10" s="606"/>
      <c r="D10" s="607"/>
      <c r="E10" s="1038" t="s">
        <v>269</v>
      </c>
      <c r="F10" s="1039"/>
      <c r="G10" s="1040"/>
      <c r="H10" s="609">
        <v>4</v>
      </c>
      <c r="I10" s="610"/>
      <c r="J10" s="607"/>
      <c r="K10" s="607"/>
      <c r="L10" s="607"/>
      <c r="M10" s="607"/>
      <c r="N10" s="607"/>
      <c r="O10" s="607"/>
      <c r="P10" s="607"/>
    </row>
    <row r="11" spans="1:16" ht="16.5" customHeight="1">
      <c r="A11" s="607"/>
      <c r="B11" s="607"/>
      <c r="C11" s="606"/>
      <c r="D11" s="607"/>
      <c r="E11" s="1038" t="s">
        <v>1205</v>
      </c>
      <c r="F11" s="1039"/>
      <c r="G11" s="1040"/>
      <c r="H11" s="609">
        <v>1</v>
      </c>
      <c r="I11" s="610"/>
      <c r="J11" s="607"/>
      <c r="K11" s="607"/>
      <c r="L11" s="607"/>
      <c r="M11" s="607"/>
      <c r="N11" s="607"/>
      <c r="O11" s="607"/>
      <c r="P11" s="607"/>
    </row>
    <row r="12" spans="1:16">
      <c r="A12" s="607"/>
      <c r="B12" s="607"/>
      <c r="C12" s="606"/>
      <c r="D12" s="607"/>
      <c r="E12" s="607"/>
      <c r="F12" s="607"/>
      <c r="G12" s="607"/>
      <c r="H12" s="607"/>
      <c r="I12" s="607"/>
      <c r="J12" s="607"/>
      <c r="K12" s="607"/>
      <c r="L12" s="607"/>
      <c r="M12" s="607"/>
      <c r="N12" s="607"/>
      <c r="O12" s="607"/>
      <c r="P12" s="607"/>
    </row>
    <row r="13" spans="1:16">
      <c r="A13" s="607"/>
      <c r="B13" s="607"/>
      <c r="C13" s="606"/>
      <c r="D13" s="607"/>
      <c r="E13" s="607"/>
      <c r="F13" s="607"/>
      <c r="G13" s="607"/>
      <c r="H13" s="607"/>
      <c r="I13" s="607"/>
      <c r="J13" s="607"/>
      <c r="K13" s="607"/>
      <c r="L13" s="607"/>
      <c r="M13" s="607"/>
      <c r="N13" s="607"/>
      <c r="O13" s="607"/>
      <c r="P13" s="607"/>
    </row>
    <row r="14" spans="1:16" ht="15" customHeight="1">
      <c r="A14" s="607"/>
      <c r="B14" s="607"/>
      <c r="C14" s="606"/>
      <c r="D14" s="607"/>
      <c r="E14" s="1041" t="s">
        <v>204</v>
      </c>
      <c r="F14" s="1041"/>
      <c r="G14" s="1041"/>
      <c r="H14" s="1041"/>
      <c r="I14" s="611"/>
      <c r="J14" s="611"/>
      <c r="K14" s="611"/>
      <c r="L14" s="611"/>
      <c r="M14" s="611"/>
      <c r="N14" s="611"/>
      <c r="O14" s="611"/>
      <c r="P14" s="611"/>
    </row>
    <row r="15" spans="1:16" ht="15" customHeight="1">
      <c r="A15" s="607"/>
      <c r="B15" s="607"/>
      <c r="C15" s="606"/>
      <c r="D15" s="607"/>
      <c r="E15" s="1042" t="s">
        <v>916</v>
      </c>
      <c r="F15" s="1042"/>
      <c r="G15" s="1042"/>
      <c r="H15" s="1042"/>
      <c r="I15" s="611"/>
      <c r="J15" s="611"/>
      <c r="K15" s="611"/>
      <c r="L15" s="611"/>
      <c r="M15" s="611"/>
      <c r="N15" s="611"/>
      <c r="O15" s="611"/>
      <c r="P15" s="611"/>
    </row>
    <row r="16" spans="1:16" ht="15" customHeight="1">
      <c r="A16" s="607"/>
      <c r="B16" s="607"/>
      <c r="C16" s="606"/>
      <c r="D16" s="607"/>
      <c r="E16" s="1041" t="s">
        <v>205</v>
      </c>
      <c r="F16" s="1041"/>
      <c r="G16" s="1041"/>
      <c r="H16" s="1041"/>
      <c r="I16" s="611"/>
      <c r="J16" s="611"/>
      <c r="K16" s="611"/>
      <c r="L16" s="611"/>
      <c r="M16" s="611"/>
      <c r="N16" s="611"/>
      <c r="O16" s="611"/>
      <c r="P16" s="611"/>
    </row>
    <row r="17" spans="1:16" ht="15" customHeight="1">
      <c r="A17" s="607"/>
      <c r="B17" s="607"/>
      <c r="C17" s="606"/>
      <c r="D17" s="607">
        <v>31370460</v>
      </c>
      <c r="E17" s="1043" t="s">
        <v>1950</v>
      </c>
      <c r="F17" s="1043"/>
      <c r="G17" s="1043"/>
      <c r="H17" s="1043"/>
      <c r="I17" s="612"/>
      <c r="J17" s="611"/>
      <c r="K17" s="611"/>
      <c r="L17" s="611"/>
      <c r="M17" s="611"/>
      <c r="N17" s="611"/>
      <c r="O17" s="607" t="s">
        <v>2535</v>
      </c>
      <c r="P17" s="611"/>
    </row>
    <row r="18" spans="1:16" ht="15" customHeight="1">
      <c r="A18" s="607"/>
      <c r="B18" s="607"/>
      <c r="C18" s="606"/>
      <c r="D18" s="607"/>
      <c r="E18" s="1044" t="s">
        <v>2536</v>
      </c>
      <c r="F18" s="1044"/>
      <c r="G18" s="1044"/>
      <c r="H18" s="1044"/>
      <c r="I18" s="612"/>
      <c r="J18" s="611"/>
      <c r="K18" s="611"/>
      <c r="L18" s="611"/>
      <c r="M18" s="611"/>
      <c r="N18" s="611"/>
      <c r="O18" s="611"/>
      <c r="P18" s="611"/>
    </row>
    <row r="19" spans="1:16" ht="15" customHeight="1">
      <c r="A19" s="607"/>
      <c r="B19" s="607"/>
      <c r="C19" s="606"/>
      <c r="D19" s="607"/>
      <c r="E19" s="1046" t="s">
        <v>2537</v>
      </c>
      <c r="F19" s="1046"/>
      <c r="G19" s="1046"/>
      <c r="H19" s="1046"/>
      <c r="I19" s="613"/>
      <c r="J19" s="611"/>
      <c r="K19" s="611"/>
      <c r="L19" s="611"/>
      <c r="M19" s="611"/>
      <c r="N19" s="611"/>
      <c r="O19" s="611"/>
      <c r="P19" s="611"/>
    </row>
    <row r="20" spans="1:16" ht="11.25" customHeight="1">
      <c r="A20" s="607"/>
      <c r="B20" s="607"/>
      <c r="C20" s="606"/>
      <c r="D20" s="607"/>
      <c r="E20" s="1047"/>
      <c r="F20" s="1048"/>
      <c r="G20" s="1048"/>
      <c r="H20" s="1049"/>
      <c r="I20" s="614"/>
      <c r="J20" s="615"/>
      <c r="K20" s="616"/>
      <c r="L20" s="1052"/>
      <c r="M20" s="1052"/>
      <c r="N20" s="616"/>
      <c r="O20" s="615"/>
      <c r="P20" s="615"/>
    </row>
    <row r="21" spans="1:16" ht="11.25" customHeight="1">
      <c r="A21" s="607"/>
      <c r="B21" s="607"/>
      <c r="C21" s="606"/>
      <c r="D21" s="607"/>
      <c r="E21" s="1053" t="s">
        <v>1253</v>
      </c>
      <c r="F21" s="1053"/>
      <c r="G21" s="1053"/>
      <c r="H21" s="1053"/>
      <c r="I21" s="617"/>
      <c r="J21" s="618"/>
      <c r="K21" s="618"/>
      <c r="L21" s="618"/>
      <c r="M21" s="618"/>
      <c r="N21" s="618"/>
      <c r="O21" s="610"/>
      <c r="P21" s="610"/>
    </row>
    <row r="22" spans="1:16" ht="30.6" customHeight="1">
      <c r="A22" s="607"/>
      <c r="B22" s="607"/>
      <c r="C22" s="606"/>
      <c r="D22" s="607"/>
      <c r="E22" s="1045" t="s">
        <v>206</v>
      </c>
      <c r="F22" s="1045"/>
      <c r="G22" s="1045"/>
      <c r="H22" s="619" t="s">
        <v>2498</v>
      </c>
      <c r="I22" s="620"/>
      <c r="J22" s="610"/>
      <c r="K22" s="610"/>
      <c r="L22" s="610"/>
      <c r="M22" s="607"/>
      <c r="N22" s="607"/>
      <c r="O22" s="607"/>
      <c r="P22" s="607"/>
    </row>
    <row r="23" spans="1:16" ht="21" customHeight="1">
      <c r="A23" s="607"/>
      <c r="B23" s="607"/>
      <c r="C23" s="606"/>
      <c r="D23" s="607"/>
      <c r="E23" s="1045" t="s">
        <v>207</v>
      </c>
      <c r="F23" s="1045"/>
      <c r="G23" s="1045"/>
      <c r="H23" s="619" t="s">
        <v>2499</v>
      </c>
      <c r="I23" s="620"/>
      <c r="J23" s="607"/>
      <c r="K23" s="607"/>
      <c r="L23" s="607"/>
      <c r="M23" s="607"/>
      <c r="N23" s="607"/>
      <c r="O23" s="607"/>
      <c r="P23" s="607"/>
    </row>
    <row r="24" spans="1:16" ht="15.9" customHeight="1">
      <c r="A24" s="607"/>
      <c r="B24" s="607"/>
      <c r="C24" s="606"/>
      <c r="D24" s="607"/>
      <c r="E24" s="1045" t="s">
        <v>208</v>
      </c>
      <c r="F24" s="1045"/>
      <c r="G24" s="1045"/>
      <c r="H24" s="621"/>
      <c r="I24" s="620"/>
      <c r="J24" s="607"/>
      <c r="K24" s="607"/>
      <c r="L24" s="607"/>
      <c r="M24" s="607"/>
      <c r="N24" s="607"/>
      <c r="O24" s="607"/>
      <c r="P24" s="607"/>
    </row>
    <row r="25" spans="1:16" ht="15.9" customHeight="1">
      <c r="A25" s="607"/>
      <c r="B25" s="607"/>
      <c r="C25" s="606"/>
      <c r="D25" s="607"/>
      <c r="E25" s="1045" t="s">
        <v>209</v>
      </c>
      <c r="F25" s="1045"/>
      <c r="G25" s="1045"/>
      <c r="H25" s="622" t="s">
        <v>2500</v>
      </c>
      <c r="I25" s="620"/>
      <c r="J25" s="607"/>
      <c r="K25" s="607"/>
      <c r="L25" s="607"/>
      <c r="M25" s="607"/>
      <c r="N25" s="607"/>
      <c r="O25" s="607"/>
      <c r="P25" s="607"/>
    </row>
    <row r="26" spans="1:16" ht="15.9" customHeight="1">
      <c r="A26" s="607"/>
      <c r="B26" s="607"/>
      <c r="C26" s="606"/>
      <c r="D26" s="607"/>
      <c r="E26" s="1045" t="s">
        <v>107</v>
      </c>
      <c r="F26" s="1045"/>
      <c r="G26" s="1045"/>
      <c r="H26" s="623" t="s">
        <v>1951</v>
      </c>
      <c r="I26" s="620"/>
      <c r="J26" s="607"/>
      <c r="K26" s="607"/>
      <c r="L26" s="607"/>
      <c r="M26" s="607"/>
      <c r="N26" s="607"/>
      <c r="O26" s="607"/>
      <c r="P26" s="607"/>
    </row>
    <row r="27" spans="1:16" ht="15.9" customHeight="1">
      <c r="A27" s="607"/>
      <c r="B27" s="607"/>
      <c r="C27" s="606"/>
      <c r="D27" s="607"/>
      <c r="E27" s="1045" t="s">
        <v>108</v>
      </c>
      <c r="F27" s="1045"/>
      <c r="G27" s="1045"/>
      <c r="H27" s="623" t="s">
        <v>1477</v>
      </c>
      <c r="I27" s="620"/>
      <c r="J27" s="607"/>
      <c r="K27" s="607"/>
      <c r="L27" s="607"/>
      <c r="M27" s="607"/>
      <c r="N27" s="607"/>
      <c r="O27" s="607"/>
      <c r="P27" s="607"/>
    </row>
    <row r="28" spans="1:16" ht="15.9" customHeight="1">
      <c r="A28" s="607"/>
      <c r="B28" s="607"/>
      <c r="C28" s="606"/>
      <c r="D28" s="607"/>
      <c r="E28" s="1045" t="s">
        <v>210</v>
      </c>
      <c r="F28" s="1045"/>
      <c r="G28" s="1045"/>
      <c r="H28" s="621"/>
      <c r="I28" s="620"/>
      <c r="J28" s="607"/>
      <c r="K28" s="607"/>
      <c r="L28" s="607"/>
      <c r="M28" s="607"/>
      <c r="N28" s="607"/>
      <c r="O28" s="607"/>
      <c r="P28" s="607"/>
    </row>
    <row r="29" spans="1:16" ht="15.9" customHeight="1">
      <c r="A29" s="607"/>
      <c r="B29" s="607"/>
      <c r="C29" s="606"/>
      <c r="D29" s="607"/>
      <c r="E29" s="1045" t="s">
        <v>211</v>
      </c>
      <c r="F29" s="1045"/>
      <c r="G29" s="1045"/>
      <c r="H29" s="624" t="s">
        <v>932</v>
      </c>
      <c r="I29" s="620"/>
      <c r="J29" s="607"/>
      <c r="K29" s="607"/>
      <c r="L29" s="607"/>
      <c r="M29" s="607"/>
      <c r="N29" s="607"/>
      <c r="O29" s="607"/>
      <c r="P29" s="607"/>
    </row>
    <row r="30" spans="1:16" ht="15.9" customHeight="1">
      <c r="A30" s="607"/>
      <c r="B30" s="607"/>
      <c r="C30" s="606"/>
      <c r="D30" s="607"/>
      <c r="E30" s="1045" t="s">
        <v>212</v>
      </c>
      <c r="F30" s="1045"/>
      <c r="G30" s="1045"/>
      <c r="H30" s="625" t="s">
        <v>2494</v>
      </c>
      <c r="I30" s="612"/>
      <c r="J30" s="607"/>
      <c r="K30" s="607"/>
      <c r="L30" s="607"/>
      <c r="M30" s="607"/>
      <c r="N30" s="607"/>
      <c r="O30" s="607"/>
      <c r="P30" s="607"/>
    </row>
    <row r="31" spans="1:16" ht="15.9" customHeight="1">
      <c r="A31" s="607"/>
      <c r="B31" s="607"/>
      <c r="C31" s="606"/>
      <c r="D31" s="607"/>
      <c r="E31" s="1045" t="s">
        <v>213</v>
      </c>
      <c r="F31" s="1045"/>
      <c r="G31" s="1045"/>
      <c r="H31" s="625" t="s">
        <v>2494</v>
      </c>
      <c r="I31" s="612"/>
      <c r="J31" s="607"/>
      <c r="K31" s="607"/>
      <c r="L31" s="607"/>
      <c r="M31" s="607"/>
      <c r="N31" s="607"/>
      <c r="O31" s="607"/>
      <c r="P31" s="607"/>
    </row>
    <row r="32" spans="1:16" ht="15.9" customHeight="1">
      <c r="A32" s="607"/>
      <c r="B32" s="607"/>
      <c r="C32" s="606"/>
      <c r="D32" s="607"/>
      <c r="E32" s="1045" t="s">
        <v>214</v>
      </c>
      <c r="F32" s="1045"/>
      <c r="G32" s="1045"/>
      <c r="H32" s="625" t="s">
        <v>2495</v>
      </c>
      <c r="I32" s="612"/>
      <c r="J32" s="607"/>
      <c r="K32" s="607"/>
      <c r="L32" s="607"/>
      <c r="M32" s="607"/>
      <c r="N32" s="607"/>
      <c r="O32" s="607"/>
      <c r="P32" s="607"/>
    </row>
    <row r="33" spans="1:16" ht="15.9" customHeight="1">
      <c r="A33" s="607"/>
      <c r="B33" s="607"/>
      <c r="C33" s="606"/>
      <c r="D33" s="607"/>
      <c r="E33" s="1045" t="s">
        <v>164</v>
      </c>
      <c r="F33" s="1045"/>
      <c r="G33" s="1045"/>
      <c r="H33" s="625" t="s">
        <v>2496</v>
      </c>
      <c r="I33" s="612"/>
      <c r="J33" s="607"/>
      <c r="K33" s="607"/>
      <c r="L33" s="607"/>
      <c r="M33" s="607"/>
      <c r="N33" s="607"/>
      <c r="O33" s="607"/>
      <c r="P33" s="607"/>
    </row>
    <row r="34" spans="1:16" ht="15.9" customHeight="1">
      <c r="A34" s="607"/>
      <c r="B34" s="607"/>
      <c r="C34" s="606"/>
      <c r="D34" s="607"/>
      <c r="E34" s="1045" t="s">
        <v>215</v>
      </c>
      <c r="F34" s="1045"/>
      <c r="G34" s="1045"/>
      <c r="H34" s="625" t="s">
        <v>2503</v>
      </c>
      <c r="I34" s="612"/>
      <c r="J34" s="607"/>
      <c r="K34" s="607"/>
      <c r="L34" s="607"/>
      <c r="M34" s="607"/>
      <c r="N34" s="607"/>
      <c r="O34" s="607"/>
      <c r="P34" s="607"/>
    </row>
    <row r="35" spans="1:16" ht="15.9" customHeight="1">
      <c r="A35" s="607"/>
      <c r="B35" s="607"/>
      <c r="C35" s="606"/>
      <c r="D35" s="607"/>
      <c r="E35" s="1045" t="s">
        <v>216</v>
      </c>
      <c r="F35" s="1045"/>
      <c r="G35" s="1045"/>
      <c r="H35" s="625" t="s">
        <v>2497</v>
      </c>
      <c r="I35" s="612"/>
      <c r="J35" s="607"/>
      <c r="K35" s="607"/>
      <c r="L35" s="607"/>
      <c r="M35" s="607"/>
      <c r="N35" s="607"/>
      <c r="O35" s="607"/>
      <c r="P35" s="607"/>
    </row>
    <row r="36" spans="1:16" ht="15.9" customHeight="1">
      <c r="A36" s="607"/>
      <c r="B36" s="607"/>
      <c r="C36" s="606"/>
      <c r="D36" s="607"/>
      <c r="E36" s="1045" t="s">
        <v>217</v>
      </c>
      <c r="F36" s="1045"/>
      <c r="G36" s="1045"/>
      <c r="H36" s="626"/>
      <c r="I36" s="612"/>
      <c r="J36" s="607"/>
      <c r="K36" s="607"/>
      <c r="L36" s="607"/>
      <c r="M36" s="607"/>
      <c r="N36" s="607"/>
      <c r="O36" s="607"/>
      <c r="P36" s="607"/>
    </row>
    <row r="37" spans="1:16" ht="15.9" customHeight="1">
      <c r="A37" s="607"/>
      <c r="B37" s="607"/>
      <c r="C37" s="606"/>
      <c r="D37" s="607"/>
      <c r="E37" s="1045" t="s">
        <v>218</v>
      </c>
      <c r="F37" s="1045"/>
      <c r="G37" s="627" t="s">
        <v>219</v>
      </c>
      <c r="H37" s="628" t="s">
        <v>21</v>
      </c>
      <c r="I37" s="612"/>
      <c r="J37" s="607"/>
      <c r="K37" s="607"/>
      <c r="L37" s="607"/>
      <c r="M37" s="607"/>
      <c r="N37" s="607"/>
      <c r="O37" s="607"/>
      <c r="P37" s="607"/>
    </row>
    <row r="38" spans="1:16" ht="15.9" customHeight="1">
      <c r="A38" s="607"/>
      <c r="B38" s="607"/>
      <c r="C38" s="606"/>
      <c r="D38" s="607"/>
      <c r="E38" s="1045"/>
      <c r="F38" s="1045"/>
      <c r="G38" s="627" t="s">
        <v>220</v>
      </c>
      <c r="H38" s="629" t="s">
        <v>2504</v>
      </c>
      <c r="I38" s="612"/>
      <c r="J38" s="607"/>
      <c r="K38" s="607"/>
      <c r="L38" s="607"/>
      <c r="M38" s="607"/>
      <c r="N38" s="607"/>
      <c r="O38" s="607"/>
      <c r="P38" s="607"/>
    </row>
    <row r="39" spans="1:16" ht="15.9" customHeight="1">
      <c r="A39" s="607"/>
      <c r="B39" s="607"/>
      <c r="C39" s="606"/>
      <c r="D39" s="607"/>
      <c r="E39" s="1045"/>
      <c r="F39" s="1045"/>
      <c r="G39" s="627" t="s">
        <v>221</v>
      </c>
      <c r="H39" s="629" t="s">
        <v>755</v>
      </c>
      <c r="I39" s="612"/>
      <c r="J39" s="607"/>
      <c r="K39" s="607"/>
      <c r="L39" s="607"/>
      <c r="M39" s="607"/>
      <c r="N39" s="607"/>
      <c r="O39" s="607"/>
      <c r="P39" s="607"/>
    </row>
    <row r="40" spans="1:16" ht="20.25" customHeight="1">
      <c r="A40" s="607"/>
      <c r="B40" s="607"/>
      <c r="C40" s="606"/>
      <c r="D40" s="607"/>
      <c r="E40" s="1045" t="s">
        <v>222</v>
      </c>
      <c r="F40" s="1045"/>
      <c r="G40" s="1045"/>
      <c r="H40" s="628" t="s">
        <v>20</v>
      </c>
      <c r="I40" s="612"/>
      <c r="J40" s="607"/>
      <c r="K40" s="607"/>
      <c r="L40" s="607"/>
      <c r="M40" s="607"/>
      <c r="N40" s="607"/>
      <c r="O40" s="607"/>
      <c r="P40" s="607"/>
    </row>
    <row r="41" spans="1:16" ht="15.9" customHeight="1">
      <c r="A41" s="607"/>
      <c r="B41" s="607"/>
      <c r="C41" s="606"/>
      <c r="D41" s="607"/>
      <c r="E41" s="1045" t="s">
        <v>223</v>
      </c>
      <c r="F41" s="1045"/>
      <c r="G41" s="1045"/>
      <c r="H41" s="628" t="s">
        <v>21</v>
      </c>
      <c r="I41" s="612"/>
      <c r="J41" s="607"/>
      <c r="K41" s="607"/>
      <c r="L41" s="607"/>
      <c r="M41" s="607"/>
      <c r="N41" s="607"/>
      <c r="O41" s="607"/>
      <c r="P41" s="607"/>
    </row>
    <row r="42" spans="1:16" ht="21.75" customHeight="1">
      <c r="A42" s="607"/>
      <c r="B42" s="607"/>
      <c r="C42" s="606"/>
      <c r="D42" s="607"/>
      <c r="E42" s="1045" t="s">
        <v>224</v>
      </c>
      <c r="F42" s="1045"/>
      <c r="G42" s="1045"/>
      <c r="H42" s="628" t="s">
        <v>20</v>
      </c>
      <c r="I42" s="612"/>
      <c r="J42" s="607"/>
      <c r="K42" s="607"/>
      <c r="L42" s="607"/>
      <c r="M42" s="607"/>
      <c r="N42" s="607"/>
      <c r="O42" s="607"/>
      <c r="P42" s="607"/>
    </row>
    <row r="43" spans="1:16" ht="15.9" customHeight="1">
      <c r="A43" s="607" t="s">
        <v>1381</v>
      </c>
      <c r="B43" s="607"/>
      <c r="C43" s="606"/>
      <c r="D43" s="607"/>
      <c r="E43" s="1045" t="s">
        <v>225</v>
      </c>
      <c r="F43" s="1045"/>
      <c r="G43" s="1045"/>
      <c r="H43" s="628" t="s">
        <v>20</v>
      </c>
      <c r="I43" s="612"/>
      <c r="J43" s="607"/>
      <c r="K43" s="607"/>
      <c r="L43" s="607"/>
      <c r="M43" s="607"/>
      <c r="N43" s="607"/>
      <c r="O43" s="607"/>
      <c r="P43" s="607"/>
    </row>
    <row r="44" spans="1:16" ht="15.9" customHeight="1">
      <c r="A44" s="607"/>
      <c r="B44" s="607"/>
      <c r="C44" s="606"/>
      <c r="D44" s="607"/>
      <c r="E44" s="1050" t="s">
        <v>226</v>
      </c>
      <c r="F44" s="1050"/>
      <c r="G44" s="1050"/>
      <c r="H44" s="630"/>
      <c r="I44" s="612"/>
      <c r="J44" s="631"/>
      <c r="K44" s="607"/>
      <c r="L44" s="607"/>
      <c r="M44" s="607"/>
      <c r="N44" s="607"/>
      <c r="O44" s="607"/>
      <c r="P44" s="607"/>
    </row>
    <row r="45" spans="1:16" ht="15.9" customHeight="1">
      <c r="A45" s="607"/>
      <c r="B45" s="607"/>
      <c r="C45" s="606"/>
      <c r="D45" s="607"/>
      <c r="E45" s="1045" t="s">
        <v>227</v>
      </c>
      <c r="F45" s="1045"/>
      <c r="G45" s="1045"/>
      <c r="H45" s="628" t="s">
        <v>21</v>
      </c>
      <c r="I45" s="612"/>
      <c r="J45" s="607"/>
      <c r="K45" s="607"/>
      <c r="L45" s="607"/>
      <c r="M45" s="607"/>
      <c r="N45" s="607"/>
      <c r="O45" s="607"/>
      <c r="P45" s="607"/>
    </row>
    <row r="46" spans="1:16" ht="15.9" customHeight="1">
      <c r="A46" s="607" t="s">
        <v>1382</v>
      </c>
      <c r="B46" s="607"/>
      <c r="C46" s="606"/>
      <c r="D46" s="607"/>
      <c r="E46" s="1045" t="s">
        <v>228</v>
      </c>
      <c r="F46" s="1045"/>
      <c r="G46" s="1045"/>
      <c r="H46" s="628" t="s">
        <v>21</v>
      </c>
      <c r="I46" s="612"/>
      <c r="J46" s="607"/>
      <c r="K46" s="607"/>
      <c r="L46" s="607"/>
      <c r="M46" s="607"/>
      <c r="N46" s="607"/>
      <c r="O46" s="607"/>
      <c r="P46" s="607"/>
    </row>
    <row r="47" spans="1:16" ht="15.9" hidden="1" customHeight="1">
      <c r="A47" s="607"/>
      <c r="B47" s="607"/>
      <c r="C47" s="606"/>
      <c r="D47" s="607"/>
      <c r="E47" s="1051" t="s">
        <v>229</v>
      </c>
      <c r="F47" s="1045" t="s">
        <v>230</v>
      </c>
      <c r="G47" s="1045"/>
      <c r="H47" s="632" t="s">
        <v>1156</v>
      </c>
      <c r="I47" s="612"/>
      <c r="J47" s="607"/>
      <c r="K47" s="607"/>
      <c r="L47" s="607"/>
      <c r="M47" s="607"/>
      <c r="N47" s="607"/>
      <c r="O47" s="607"/>
      <c r="P47" s="607"/>
    </row>
    <row r="48" spans="1:16" ht="15.9" hidden="1" customHeight="1">
      <c r="A48" s="607"/>
      <c r="B48" s="607"/>
      <c r="C48" s="606"/>
      <c r="D48" s="607"/>
      <c r="E48" s="1051"/>
      <c r="F48" s="1045" t="s">
        <v>231</v>
      </c>
      <c r="G48" s="1045"/>
      <c r="H48" s="633" t="s">
        <v>1156</v>
      </c>
      <c r="I48" s="612"/>
      <c r="J48" s="607"/>
      <c r="K48" s="607"/>
      <c r="L48" s="607"/>
      <c r="M48" s="607"/>
      <c r="N48" s="607"/>
      <c r="O48" s="607"/>
      <c r="P48" s="607"/>
    </row>
    <row r="49" spans="1:16" ht="15.9" hidden="1" customHeight="1">
      <c r="A49" s="607"/>
      <c r="B49" s="607"/>
      <c r="C49" s="606"/>
      <c r="D49" s="607"/>
      <c r="E49" s="1051"/>
      <c r="F49" s="1045" t="s">
        <v>232</v>
      </c>
      <c r="G49" s="1045"/>
      <c r="H49" s="632" t="s">
        <v>1156</v>
      </c>
      <c r="I49" s="612"/>
      <c r="J49" s="607"/>
      <c r="K49" s="607"/>
      <c r="L49" s="607"/>
      <c r="M49" s="607"/>
      <c r="N49" s="607"/>
      <c r="O49" s="607"/>
      <c r="P49" s="607"/>
    </row>
    <row r="50" spans="1:16" ht="15.9" hidden="1" customHeight="1">
      <c r="A50" s="607"/>
      <c r="B50" s="607"/>
      <c r="C50" s="606"/>
      <c r="D50" s="607"/>
      <c r="E50" s="1051"/>
      <c r="F50" s="1045" t="s">
        <v>233</v>
      </c>
      <c r="G50" s="1045"/>
      <c r="H50" s="634"/>
      <c r="I50" s="612"/>
      <c r="J50" s="607"/>
      <c r="K50" s="607"/>
      <c r="L50" s="607"/>
      <c r="M50" s="607"/>
      <c r="N50" s="607"/>
      <c r="O50" s="607"/>
      <c r="P50" s="607"/>
    </row>
    <row r="51" spans="1:16" ht="15.9" hidden="1" customHeight="1">
      <c r="A51" s="607"/>
      <c r="B51" s="607"/>
      <c r="C51" s="606"/>
      <c r="D51" s="607"/>
      <c r="E51" s="1051"/>
      <c r="F51" s="1050" t="s">
        <v>234</v>
      </c>
      <c r="G51" s="1050"/>
      <c r="H51" s="635" t="s">
        <v>1156</v>
      </c>
      <c r="I51" s="612"/>
      <c r="J51" s="631"/>
      <c r="K51" s="607"/>
      <c r="L51" s="607"/>
      <c r="M51" s="607"/>
      <c r="N51" s="607"/>
      <c r="O51" s="607"/>
      <c r="P51" s="607"/>
    </row>
    <row r="52" spans="1:16" ht="15.9" customHeight="1">
      <c r="A52" s="607" t="s">
        <v>1383</v>
      </c>
      <c r="B52" s="607"/>
      <c r="C52" s="606"/>
      <c r="D52" s="607"/>
      <c r="E52" s="1045" t="s">
        <v>235</v>
      </c>
      <c r="F52" s="1045"/>
      <c r="G52" s="1045"/>
      <c r="H52" s="628" t="s">
        <v>21</v>
      </c>
      <c r="I52" s="612"/>
      <c r="J52" s="607"/>
      <c r="K52" s="607"/>
      <c r="L52" s="607"/>
      <c r="M52" s="607"/>
      <c r="N52" s="607"/>
      <c r="O52" s="607"/>
      <c r="P52" s="607"/>
    </row>
    <row r="53" spans="1:16" ht="15.9" hidden="1" customHeight="1">
      <c r="A53" s="607"/>
      <c r="B53" s="607"/>
      <c r="C53" s="606"/>
      <c r="D53" s="607"/>
      <c r="E53" s="1051" t="s">
        <v>229</v>
      </c>
      <c r="F53" s="1045" t="s">
        <v>230</v>
      </c>
      <c r="G53" s="1045"/>
      <c r="H53" s="632" t="s">
        <v>1156</v>
      </c>
      <c r="I53" s="612"/>
      <c r="J53" s="607"/>
      <c r="K53" s="607"/>
      <c r="L53" s="607"/>
      <c r="M53" s="607"/>
      <c r="N53" s="607"/>
      <c r="O53" s="607"/>
      <c r="P53" s="607"/>
    </row>
    <row r="54" spans="1:16" ht="15.9" hidden="1" customHeight="1">
      <c r="A54" s="607"/>
      <c r="B54" s="607"/>
      <c r="C54" s="606"/>
      <c r="D54" s="607"/>
      <c r="E54" s="1051"/>
      <c r="F54" s="1045" t="s">
        <v>231</v>
      </c>
      <c r="G54" s="1045"/>
      <c r="H54" s="633" t="s">
        <v>1156</v>
      </c>
      <c r="I54" s="612"/>
      <c r="J54" s="607"/>
      <c r="K54" s="607"/>
      <c r="L54" s="607"/>
      <c r="M54" s="607"/>
      <c r="N54" s="607"/>
      <c r="O54" s="607"/>
      <c r="P54" s="607"/>
    </row>
    <row r="55" spans="1:16" ht="15.9" hidden="1" customHeight="1">
      <c r="A55" s="607"/>
      <c r="B55" s="607"/>
      <c r="C55" s="606"/>
      <c r="D55" s="607"/>
      <c r="E55" s="1051"/>
      <c r="F55" s="1045" t="s">
        <v>232</v>
      </c>
      <c r="G55" s="1045"/>
      <c r="H55" s="632" t="s">
        <v>1156</v>
      </c>
      <c r="I55" s="612"/>
      <c r="J55" s="607"/>
      <c r="K55" s="607"/>
      <c r="L55" s="607"/>
      <c r="M55" s="607"/>
      <c r="N55" s="607"/>
      <c r="O55" s="607"/>
      <c r="P55" s="607"/>
    </row>
    <row r="56" spans="1:16" ht="15.9" hidden="1" customHeight="1">
      <c r="A56" s="607"/>
      <c r="B56" s="607"/>
      <c r="C56" s="606"/>
      <c r="D56" s="607"/>
      <c r="E56" s="1051"/>
      <c r="F56" s="1045" t="s">
        <v>233</v>
      </c>
      <c r="G56" s="1045"/>
      <c r="H56" s="634"/>
      <c r="I56" s="612"/>
      <c r="J56" s="607"/>
      <c r="K56" s="607"/>
      <c r="L56" s="607"/>
      <c r="M56" s="607"/>
      <c r="N56" s="607"/>
      <c r="O56" s="607"/>
      <c r="P56" s="607"/>
    </row>
    <row r="57" spans="1:16" ht="15.9" hidden="1" customHeight="1">
      <c r="A57" s="607"/>
      <c r="B57" s="607"/>
      <c r="C57" s="606"/>
      <c r="D57" s="607"/>
      <c r="E57" s="1051"/>
      <c r="F57" s="1050" t="s">
        <v>234</v>
      </c>
      <c r="G57" s="1050"/>
      <c r="H57" s="635" t="s">
        <v>1156</v>
      </c>
      <c r="I57" s="612"/>
      <c r="J57" s="631"/>
      <c r="K57" s="607"/>
      <c r="L57" s="607"/>
      <c r="M57" s="607"/>
      <c r="N57" s="607"/>
      <c r="O57" s="607"/>
      <c r="P57" s="607"/>
    </row>
    <row r="58" spans="1:16" ht="15.9" customHeight="1">
      <c r="A58" s="607" t="s">
        <v>1384</v>
      </c>
      <c r="B58" s="607"/>
      <c r="C58" s="606"/>
      <c r="D58" s="607"/>
      <c r="E58" s="1045" t="s">
        <v>236</v>
      </c>
      <c r="F58" s="1045"/>
      <c r="G58" s="1045"/>
      <c r="H58" s="628" t="s">
        <v>21</v>
      </c>
      <c r="I58" s="612"/>
      <c r="J58" s="607"/>
      <c r="K58" s="607"/>
      <c r="L58" s="607"/>
      <c r="M58" s="607"/>
      <c r="N58" s="607"/>
      <c r="O58" s="607"/>
      <c r="P58" s="607"/>
    </row>
    <row r="59" spans="1:16" ht="15.9" hidden="1" customHeight="1">
      <c r="A59" s="607"/>
      <c r="B59" s="607"/>
      <c r="C59" s="606"/>
      <c r="D59" s="607"/>
      <c r="E59" s="1051" t="s">
        <v>229</v>
      </c>
      <c r="F59" s="1045" t="s">
        <v>230</v>
      </c>
      <c r="G59" s="1045"/>
      <c r="H59" s="632" t="s">
        <v>1156</v>
      </c>
      <c r="I59" s="612"/>
      <c r="J59" s="607"/>
      <c r="K59" s="607"/>
      <c r="L59" s="607"/>
      <c r="M59" s="607"/>
      <c r="N59" s="607"/>
      <c r="O59" s="607"/>
      <c r="P59" s="607"/>
    </row>
    <row r="60" spans="1:16" ht="15.9" hidden="1" customHeight="1">
      <c r="A60" s="607"/>
      <c r="B60" s="607"/>
      <c r="C60" s="606"/>
      <c r="D60" s="607"/>
      <c r="E60" s="1051"/>
      <c r="F60" s="1045" t="s">
        <v>231</v>
      </c>
      <c r="G60" s="1045"/>
      <c r="H60" s="633" t="s">
        <v>1156</v>
      </c>
      <c r="I60" s="612"/>
      <c r="J60" s="607"/>
      <c r="K60" s="607"/>
      <c r="L60" s="607"/>
      <c r="M60" s="607"/>
      <c r="N60" s="607"/>
      <c r="O60" s="607"/>
      <c r="P60" s="607"/>
    </row>
    <row r="61" spans="1:16" ht="15.9" hidden="1" customHeight="1">
      <c r="A61" s="607"/>
      <c r="B61" s="607"/>
      <c r="C61" s="606"/>
      <c r="D61" s="607"/>
      <c r="E61" s="1051"/>
      <c r="F61" s="1045" t="s">
        <v>232</v>
      </c>
      <c r="G61" s="1045"/>
      <c r="H61" s="632" t="s">
        <v>1156</v>
      </c>
      <c r="I61" s="612"/>
      <c r="J61" s="607"/>
      <c r="K61" s="607"/>
      <c r="L61" s="607"/>
      <c r="M61" s="607"/>
      <c r="N61" s="607"/>
      <c r="O61" s="607"/>
      <c r="P61" s="607"/>
    </row>
    <row r="62" spans="1:16" ht="15.9" hidden="1" customHeight="1">
      <c r="A62" s="607"/>
      <c r="B62" s="607"/>
      <c r="C62" s="606"/>
      <c r="D62" s="607"/>
      <c r="E62" s="1051"/>
      <c r="F62" s="1045" t="s">
        <v>233</v>
      </c>
      <c r="G62" s="1045"/>
      <c r="H62" s="634"/>
      <c r="I62" s="612"/>
      <c r="J62" s="607"/>
      <c r="K62" s="607"/>
      <c r="L62" s="607"/>
      <c r="M62" s="607"/>
      <c r="N62" s="607"/>
      <c r="O62" s="607"/>
      <c r="P62" s="607"/>
    </row>
    <row r="63" spans="1:16" ht="15.9" hidden="1" customHeight="1">
      <c r="A63" s="607"/>
      <c r="B63" s="607"/>
      <c r="C63" s="606"/>
      <c r="D63" s="607"/>
      <c r="E63" s="1051"/>
      <c r="F63" s="1050" t="s">
        <v>234</v>
      </c>
      <c r="G63" s="1050"/>
      <c r="H63" s="635" t="s">
        <v>1156</v>
      </c>
      <c r="I63" s="612"/>
      <c r="J63" s="631"/>
      <c r="K63" s="607"/>
      <c r="L63" s="607"/>
      <c r="M63" s="607"/>
      <c r="N63" s="607"/>
      <c r="O63" s="607"/>
      <c r="P63" s="607"/>
    </row>
    <row r="64" spans="1:16" ht="21.9" customHeight="1">
      <c r="A64" s="607" t="s">
        <v>1385</v>
      </c>
      <c r="B64" s="607"/>
      <c r="C64" s="606"/>
      <c r="D64" s="607"/>
      <c r="E64" s="1045" t="s">
        <v>2538</v>
      </c>
      <c r="F64" s="1045"/>
      <c r="G64" s="1045"/>
      <c r="H64" s="628" t="s">
        <v>20</v>
      </c>
      <c r="I64" s="612"/>
      <c r="J64" s="631"/>
      <c r="K64" s="607"/>
      <c r="L64" s="607"/>
      <c r="M64" s="607"/>
      <c r="N64" s="607"/>
      <c r="O64" s="607"/>
      <c r="P64" s="607"/>
    </row>
    <row r="65" spans="1:16" ht="67.2" customHeight="1">
      <c r="A65" s="607"/>
      <c r="B65" s="607"/>
      <c r="C65" s="606"/>
      <c r="D65" s="607"/>
      <c r="E65" s="1051" t="s">
        <v>229</v>
      </c>
      <c r="F65" s="1045" t="s">
        <v>230</v>
      </c>
      <c r="G65" s="1045"/>
      <c r="H65" s="636" t="s">
        <v>2505</v>
      </c>
      <c r="I65" s="612"/>
      <c r="J65" s="607"/>
      <c r="K65" s="607"/>
      <c r="L65" s="607"/>
      <c r="M65" s="607"/>
      <c r="N65" s="607"/>
      <c r="O65" s="607"/>
      <c r="P65" s="607"/>
    </row>
    <row r="66" spans="1:16" ht="15.9" customHeight="1">
      <c r="A66" s="607"/>
      <c r="B66" s="607"/>
      <c r="C66" s="606"/>
      <c r="D66" s="607"/>
      <c r="E66" s="1051"/>
      <c r="F66" s="1045" t="s">
        <v>231</v>
      </c>
      <c r="G66" s="1045"/>
      <c r="H66" s="637" t="s">
        <v>795</v>
      </c>
      <c r="I66" s="612"/>
      <c r="J66" s="607"/>
      <c r="K66" s="607"/>
      <c r="L66" s="607"/>
      <c r="M66" s="607"/>
      <c r="N66" s="607"/>
      <c r="O66" s="607"/>
      <c r="P66" s="607"/>
    </row>
    <row r="67" spans="1:16" ht="15.9" customHeight="1">
      <c r="A67" s="607"/>
      <c r="B67" s="607"/>
      <c r="C67" s="606"/>
      <c r="D67" s="607"/>
      <c r="E67" s="1051"/>
      <c r="F67" s="1045" t="s">
        <v>232</v>
      </c>
      <c r="G67" s="1045"/>
      <c r="H67" s="636" t="s">
        <v>2506</v>
      </c>
      <c r="I67" s="612"/>
      <c r="J67" s="607"/>
      <c r="K67" s="607"/>
      <c r="L67" s="607"/>
      <c r="M67" s="607"/>
      <c r="N67" s="607"/>
      <c r="O67" s="607"/>
      <c r="P67" s="607"/>
    </row>
    <row r="68" spans="1:16" ht="15.9" customHeight="1">
      <c r="A68" s="607"/>
      <c r="B68" s="607"/>
      <c r="C68" s="606"/>
      <c r="D68" s="607"/>
      <c r="E68" s="1051"/>
      <c r="F68" s="1045" t="s">
        <v>233</v>
      </c>
      <c r="G68" s="1045"/>
      <c r="H68" s="638">
        <v>44530</v>
      </c>
      <c r="I68" s="612"/>
      <c r="J68" s="607"/>
      <c r="K68" s="607"/>
      <c r="L68" s="607"/>
      <c r="M68" s="607"/>
      <c r="N68" s="607"/>
      <c r="O68" s="607"/>
      <c r="P68" s="607"/>
    </row>
    <row r="69" spans="1:16" ht="15.9" customHeight="1">
      <c r="A69" s="607"/>
      <c r="B69" s="607"/>
      <c r="C69" s="606"/>
      <c r="D69" s="607"/>
      <c r="E69" s="1051"/>
      <c r="F69" s="1045" t="s">
        <v>237</v>
      </c>
      <c r="G69" s="1045"/>
      <c r="H69" s="638">
        <v>44531</v>
      </c>
      <c r="I69" s="612"/>
      <c r="J69" s="607"/>
      <c r="K69" s="607"/>
      <c r="L69" s="607"/>
      <c r="M69" s="607"/>
      <c r="N69" s="607"/>
      <c r="O69" s="607"/>
      <c r="P69" s="607"/>
    </row>
    <row r="70" spans="1:16" ht="15.9" customHeight="1">
      <c r="A70" s="607"/>
      <c r="B70" s="607"/>
      <c r="C70" s="606"/>
      <c r="D70" s="607"/>
      <c r="E70" s="1051"/>
      <c r="F70" s="1045" t="s">
        <v>238</v>
      </c>
      <c r="G70" s="1045"/>
      <c r="H70" s="638">
        <v>47848</v>
      </c>
      <c r="I70" s="612"/>
      <c r="J70" s="607"/>
      <c r="K70" s="607"/>
      <c r="L70" s="607"/>
      <c r="M70" s="607"/>
      <c r="N70" s="607"/>
      <c r="O70" s="607"/>
      <c r="P70" s="607"/>
    </row>
    <row r="71" spans="1:16" ht="21.9" customHeight="1">
      <c r="A71" s="607" t="s">
        <v>1386</v>
      </c>
      <c r="B71" s="607"/>
      <c r="C71" s="606"/>
      <c r="D71" s="607"/>
      <c r="E71" s="1045" t="s">
        <v>2539</v>
      </c>
      <c r="F71" s="1045"/>
      <c r="G71" s="1045"/>
      <c r="H71" s="628" t="s">
        <v>20</v>
      </c>
      <c r="I71" s="612"/>
      <c r="J71" s="607"/>
      <c r="K71" s="607"/>
      <c r="L71" s="607"/>
      <c r="M71" s="607"/>
      <c r="N71" s="607"/>
      <c r="O71" s="607"/>
      <c r="P71" s="607"/>
    </row>
    <row r="72" spans="1:16" ht="68.400000000000006" customHeight="1">
      <c r="A72" s="607"/>
      <c r="B72" s="607"/>
      <c r="C72" s="606"/>
      <c r="D72" s="607"/>
      <c r="E72" s="1051" t="s">
        <v>229</v>
      </c>
      <c r="F72" s="1045" t="s">
        <v>230</v>
      </c>
      <c r="G72" s="1045"/>
      <c r="H72" s="636" t="s">
        <v>2505</v>
      </c>
      <c r="I72" s="612"/>
      <c r="J72" s="607"/>
      <c r="K72" s="607"/>
      <c r="L72" s="607"/>
      <c r="M72" s="607"/>
      <c r="N72" s="607"/>
      <c r="O72" s="607"/>
      <c r="P72" s="607"/>
    </row>
    <row r="73" spans="1:16" ht="15.9" customHeight="1">
      <c r="A73" s="607"/>
      <c r="B73" s="607"/>
      <c r="C73" s="606"/>
      <c r="D73" s="607"/>
      <c r="E73" s="1051"/>
      <c r="F73" s="1045" t="s">
        <v>231</v>
      </c>
      <c r="G73" s="1045"/>
      <c r="H73" s="637" t="s">
        <v>795</v>
      </c>
      <c r="I73" s="612"/>
      <c r="J73" s="607"/>
      <c r="K73" s="607"/>
      <c r="L73" s="607"/>
      <c r="M73" s="607"/>
      <c r="N73" s="607"/>
      <c r="O73" s="607"/>
      <c r="P73" s="607"/>
    </row>
    <row r="74" spans="1:16" ht="15.9" customHeight="1">
      <c r="A74" s="607"/>
      <c r="B74" s="607"/>
      <c r="C74" s="606"/>
      <c r="D74" s="607"/>
      <c r="E74" s="1051"/>
      <c r="F74" s="1045" t="s">
        <v>232</v>
      </c>
      <c r="G74" s="1045"/>
      <c r="H74" s="636" t="s">
        <v>2506</v>
      </c>
      <c r="I74" s="612"/>
      <c r="J74" s="607"/>
      <c r="K74" s="607"/>
      <c r="L74" s="607"/>
      <c r="M74" s="607"/>
      <c r="N74" s="607"/>
      <c r="O74" s="607"/>
      <c r="P74" s="607"/>
    </row>
    <row r="75" spans="1:16" ht="15.9" customHeight="1">
      <c r="A75" s="607"/>
      <c r="B75" s="607"/>
      <c r="C75" s="606"/>
      <c r="D75" s="607"/>
      <c r="E75" s="1051"/>
      <c r="F75" s="1045" t="s">
        <v>233</v>
      </c>
      <c r="G75" s="1045"/>
      <c r="H75" s="638">
        <v>44530</v>
      </c>
      <c r="I75" s="612"/>
      <c r="J75" s="607"/>
      <c r="K75" s="607"/>
      <c r="L75" s="607"/>
      <c r="M75" s="607"/>
      <c r="N75" s="607"/>
      <c r="O75" s="607"/>
      <c r="P75" s="607"/>
    </row>
    <row r="76" spans="1:16" ht="15.9" customHeight="1">
      <c r="A76" s="607"/>
      <c r="B76" s="607"/>
      <c r="C76" s="606"/>
      <c r="D76" s="607"/>
      <c r="E76" s="1051"/>
      <c r="F76" s="1045" t="s">
        <v>237</v>
      </c>
      <c r="G76" s="1045"/>
      <c r="H76" s="638">
        <v>44531</v>
      </c>
      <c r="I76" s="612"/>
      <c r="J76" s="607"/>
      <c r="K76" s="607"/>
      <c r="L76" s="607"/>
      <c r="M76" s="607"/>
      <c r="N76" s="607"/>
      <c r="O76" s="607"/>
      <c r="P76" s="607"/>
    </row>
    <row r="77" spans="1:16" ht="15.9" customHeight="1">
      <c r="A77" s="607"/>
      <c r="B77" s="607"/>
      <c r="C77" s="606"/>
      <c r="D77" s="607"/>
      <c r="E77" s="1051"/>
      <c r="F77" s="1045" t="s">
        <v>238</v>
      </c>
      <c r="G77" s="1045"/>
      <c r="H77" s="638">
        <v>47848</v>
      </c>
      <c r="I77" s="612"/>
      <c r="J77" s="607"/>
      <c r="K77" s="607"/>
      <c r="L77" s="607"/>
      <c r="M77" s="607"/>
      <c r="N77" s="607"/>
      <c r="O77" s="607"/>
      <c r="P77" s="607"/>
    </row>
    <row r="78" spans="1:16" ht="21.9" customHeight="1">
      <c r="A78" s="607" t="s">
        <v>1387</v>
      </c>
      <c r="B78" s="607"/>
      <c r="C78" s="606"/>
      <c r="D78" s="607"/>
      <c r="E78" s="1045" t="s">
        <v>2540</v>
      </c>
      <c r="F78" s="1045"/>
      <c r="G78" s="1045"/>
      <c r="H78" s="628" t="s">
        <v>20</v>
      </c>
      <c r="I78" s="612"/>
      <c r="J78" s="607"/>
      <c r="K78" s="607"/>
      <c r="L78" s="607"/>
      <c r="M78" s="607"/>
      <c r="N78" s="607"/>
      <c r="O78" s="607"/>
      <c r="P78" s="607"/>
    </row>
    <row r="79" spans="1:16" ht="64.2" customHeight="1">
      <c r="A79" s="607"/>
      <c r="B79" s="607"/>
      <c r="C79" s="606"/>
      <c r="D79" s="607"/>
      <c r="E79" s="1051" t="s">
        <v>229</v>
      </c>
      <c r="F79" s="1045" t="s">
        <v>230</v>
      </c>
      <c r="G79" s="1045"/>
      <c r="H79" s="636" t="s">
        <v>2511</v>
      </c>
      <c r="I79" s="612"/>
      <c r="J79" s="607"/>
      <c r="K79" s="607"/>
      <c r="L79" s="607"/>
      <c r="M79" s="607"/>
      <c r="N79" s="607"/>
      <c r="O79" s="607"/>
      <c r="P79" s="607"/>
    </row>
    <row r="80" spans="1:16" ht="15.9" customHeight="1">
      <c r="A80" s="607"/>
      <c r="B80" s="607"/>
      <c r="C80" s="606"/>
      <c r="D80" s="607"/>
      <c r="E80" s="1051"/>
      <c r="F80" s="1045" t="s">
        <v>231</v>
      </c>
      <c r="G80" s="1045"/>
      <c r="H80" s="637" t="s">
        <v>803</v>
      </c>
      <c r="I80" s="612"/>
      <c r="J80" s="607"/>
      <c r="K80" s="607"/>
      <c r="L80" s="607"/>
      <c r="M80" s="607"/>
      <c r="N80" s="607"/>
      <c r="O80" s="607"/>
      <c r="P80" s="607"/>
    </row>
    <row r="81" spans="1:16" ht="15.9" customHeight="1">
      <c r="A81" s="607"/>
      <c r="B81" s="607"/>
      <c r="C81" s="606"/>
      <c r="D81" s="607"/>
      <c r="E81" s="1051"/>
      <c r="F81" s="1045" t="s">
        <v>232</v>
      </c>
      <c r="G81" s="1045"/>
      <c r="H81" s="636" t="s">
        <v>2507</v>
      </c>
      <c r="I81" s="612"/>
      <c r="J81" s="607"/>
      <c r="K81" s="607"/>
      <c r="L81" s="607"/>
      <c r="M81" s="607"/>
      <c r="N81" s="607"/>
      <c r="O81" s="607"/>
      <c r="P81" s="607"/>
    </row>
    <row r="82" spans="1:16" ht="15.9" customHeight="1">
      <c r="A82" s="607"/>
      <c r="B82" s="607"/>
      <c r="C82" s="606"/>
      <c r="D82" s="607"/>
      <c r="E82" s="1051"/>
      <c r="F82" s="1045" t="s">
        <v>233</v>
      </c>
      <c r="G82" s="1045"/>
      <c r="H82" s="638">
        <v>44189</v>
      </c>
      <c r="I82" s="612"/>
      <c r="J82" s="607"/>
      <c r="K82" s="607"/>
      <c r="L82" s="607"/>
      <c r="M82" s="607"/>
      <c r="N82" s="607"/>
      <c r="O82" s="607"/>
      <c r="P82" s="607"/>
    </row>
    <row r="83" spans="1:16" ht="15.9" customHeight="1">
      <c r="A83" s="607"/>
      <c r="B83" s="607"/>
      <c r="C83" s="606"/>
      <c r="D83" s="607"/>
      <c r="E83" s="1051"/>
      <c r="F83" s="1045" t="s">
        <v>239</v>
      </c>
      <c r="G83" s="1045"/>
      <c r="H83" s="638">
        <v>44197</v>
      </c>
      <c r="I83" s="612"/>
      <c r="J83" s="607"/>
      <c r="K83" s="607"/>
      <c r="L83" s="607"/>
      <c r="M83" s="607"/>
      <c r="N83" s="607"/>
      <c r="O83" s="607"/>
      <c r="P83" s="607"/>
    </row>
    <row r="84" spans="1:16" ht="15.9" customHeight="1">
      <c r="A84" s="607"/>
      <c r="B84" s="607"/>
      <c r="C84" s="606"/>
      <c r="D84" s="607"/>
      <c r="E84" s="1051"/>
      <c r="F84" s="1045" t="s">
        <v>1148</v>
      </c>
      <c r="G84" s="1045"/>
      <c r="H84" s="638">
        <v>47848</v>
      </c>
      <c r="I84" s="612"/>
      <c r="J84" s="607"/>
      <c r="K84" s="607"/>
      <c r="L84" s="607"/>
      <c r="M84" s="607"/>
      <c r="N84" s="607"/>
      <c r="O84" s="607"/>
      <c r="P84" s="607"/>
    </row>
    <row r="85" spans="1:16" ht="15.9" customHeight="1">
      <c r="A85" s="607"/>
      <c r="B85" s="607"/>
      <c r="C85" s="606"/>
      <c r="D85" s="607"/>
      <c r="E85" s="1045" t="s">
        <v>240</v>
      </c>
      <c r="F85" s="1045"/>
      <c r="G85" s="1045"/>
      <c r="H85" s="639"/>
      <c r="I85" s="612"/>
      <c r="J85" s="607"/>
      <c r="K85" s="607"/>
      <c r="L85" s="607"/>
      <c r="M85" s="607"/>
      <c r="N85" s="607"/>
      <c r="O85" s="607"/>
      <c r="P85" s="607"/>
    </row>
    <row r="86" spans="1:16" ht="11.25" customHeight="1">
      <c r="A86" s="607"/>
      <c r="B86" s="607"/>
      <c r="C86" s="606"/>
      <c r="D86" s="607"/>
      <c r="E86" s="607"/>
      <c r="F86" s="607"/>
      <c r="G86" s="607"/>
      <c r="H86" s="606"/>
      <c r="I86" s="612"/>
      <c r="J86" s="607"/>
      <c r="K86" s="607"/>
      <c r="L86" s="607"/>
      <c r="M86" s="607"/>
      <c r="N86" s="607"/>
      <c r="O86" s="607"/>
      <c r="P86" s="607"/>
    </row>
    <row r="87" spans="1:16" ht="15.9" customHeight="1">
      <c r="A87" s="607"/>
      <c r="B87" s="607"/>
      <c r="C87" s="606"/>
      <c r="D87" s="607"/>
      <c r="E87" s="1045" t="s">
        <v>241</v>
      </c>
      <c r="F87" s="1045"/>
      <c r="G87" s="627" t="s">
        <v>242</v>
      </c>
      <c r="H87" s="621" t="s">
        <v>2508</v>
      </c>
      <c r="I87" s="612"/>
      <c r="J87" s="607"/>
      <c r="K87" s="607"/>
      <c r="L87" s="607"/>
      <c r="M87" s="607"/>
      <c r="N87" s="607"/>
      <c r="O87" s="607"/>
      <c r="P87" s="607"/>
    </row>
    <row r="88" spans="1:16" ht="15.9" customHeight="1">
      <c r="A88" s="607"/>
      <c r="B88" s="607"/>
      <c r="C88" s="606"/>
      <c r="D88" s="607"/>
      <c r="E88" s="1045"/>
      <c r="F88" s="1045"/>
      <c r="G88" s="627" t="s">
        <v>243</v>
      </c>
      <c r="H88" s="621" t="s">
        <v>2509</v>
      </c>
      <c r="I88" s="612"/>
      <c r="J88" s="607"/>
      <c r="K88" s="607"/>
      <c r="L88" s="607"/>
      <c r="M88" s="607"/>
      <c r="N88" s="607"/>
      <c r="O88" s="607"/>
      <c r="P88" s="607"/>
    </row>
    <row r="89" spans="1:16" ht="15.9" customHeight="1">
      <c r="A89" s="607"/>
      <c r="B89" s="607"/>
      <c r="C89" s="606"/>
      <c r="D89" s="607"/>
      <c r="E89" s="1045"/>
      <c r="F89" s="1045"/>
      <c r="G89" s="627" t="s">
        <v>244</v>
      </c>
      <c r="H89" s="621" t="s">
        <v>2510</v>
      </c>
      <c r="I89" s="612"/>
      <c r="J89" s="607"/>
      <c r="K89" s="607"/>
      <c r="L89" s="607"/>
      <c r="M89" s="607"/>
      <c r="N89" s="607"/>
      <c r="O89" s="607"/>
      <c r="P89" s="607"/>
    </row>
    <row r="90" spans="1:16" ht="15.9" customHeight="1">
      <c r="A90" s="607"/>
      <c r="B90" s="607"/>
      <c r="C90" s="606"/>
      <c r="D90" s="607"/>
      <c r="E90" s="1045"/>
      <c r="F90" s="1045"/>
      <c r="G90" s="627" t="s">
        <v>245</v>
      </c>
      <c r="H90" s="621" t="s">
        <v>2496</v>
      </c>
      <c r="I90" s="612"/>
      <c r="J90" s="607"/>
      <c r="K90" s="607"/>
      <c r="L90" s="607"/>
      <c r="M90" s="607"/>
      <c r="N90" s="607"/>
      <c r="O90" s="607"/>
      <c r="P90" s="607"/>
    </row>
    <row r="91" spans="1:16" ht="11.25" customHeight="1">
      <c r="A91" s="607"/>
      <c r="B91" s="607"/>
      <c r="C91" s="606"/>
      <c r="D91" s="607"/>
      <c r="E91" s="618"/>
      <c r="F91" s="618"/>
      <c r="G91" s="618"/>
      <c r="H91" s="640"/>
      <c r="I91" s="612"/>
      <c r="J91" s="607"/>
      <c r="K91" s="607"/>
      <c r="L91" s="607"/>
      <c r="M91" s="607"/>
      <c r="N91" s="607"/>
      <c r="O91" s="607"/>
      <c r="P91" s="607"/>
    </row>
    <row r="92" spans="1:16" ht="11.25" customHeight="1">
      <c r="A92" s="607"/>
      <c r="B92" s="607"/>
      <c r="C92" s="606"/>
      <c r="D92" s="607"/>
      <c r="E92" s="1067" t="s">
        <v>246</v>
      </c>
      <c r="F92" s="1067"/>
      <c r="G92" s="1067"/>
      <c r="H92" s="1067"/>
      <c r="I92" s="612"/>
      <c r="J92" s="607"/>
      <c r="K92" s="607"/>
      <c r="L92" s="607"/>
      <c r="M92" s="607"/>
      <c r="N92" s="607"/>
      <c r="O92" s="607"/>
      <c r="P92" s="607"/>
    </row>
    <row r="93" spans="1:16" ht="11.25" customHeight="1">
      <c r="A93" s="607"/>
      <c r="B93" s="607"/>
      <c r="C93" s="606"/>
      <c r="D93" s="607"/>
      <c r="E93" s="1056" t="s">
        <v>247</v>
      </c>
      <c r="F93" s="1056"/>
      <c r="G93" s="1056"/>
      <c r="H93" s="1056"/>
      <c r="I93" s="612"/>
      <c r="J93" s="607"/>
      <c r="K93" s="607"/>
      <c r="L93" s="607"/>
      <c r="M93" s="607"/>
      <c r="N93" s="607"/>
      <c r="O93" s="607"/>
      <c r="P93" s="607"/>
    </row>
    <row r="94" spans="1:16" ht="11.25" customHeight="1">
      <c r="A94" s="607"/>
      <c r="B94" s="607"/>
      <c r="C94" s="606"/>
      <c r="D94" s="607"/>
      <c r="E94" s="1056" t="s">
        <v>248</v>
      </c>
      <c r="F94" s="1056"/>
      <c r="G94" s="1056"/>
      <c r="H94" s="1056"/>
      <c r="I94" s="612"/>
      <c r="J94" s="607"/>
      <c r="K94" s="607"/>
      <c r="L94" s="607"/>
      <c r="M94" s="607"/>
      <c r="N94" s="607"/>
      <c r="O94" s="607"/>
      <c r="P94" s="607"/>
    </row>
    <row r="95" spans="1:16" ht="11.25" customHeight="1">
      <c r="A95" s="607"/>
      <c r="B95" s="607"/>
      <c r="C95" s="606"/>
      <c r="D95" s="607"/>
      <c r="E95" s="1056" t="s">
        <v>249</v>
      </c>
      <c r="F95" s="1056"/>
      <c r="G95" s="1056"/>
      <c r="H95" s="1056"/>
      <c r="I95" s="612"/>
      <c r="J95" s="607"/>
      <c r="K95" s="607"/>
      <c r="L95" s="607"/>
      <c r="M95" s="607"/>
      <c r="N95" s="607"/>
      <c r="O95" s="607"/>
      <c r="P95" s="607"/>
    </row>
    <row r="96" spans="1:16" ht="11.25" customHeight="1">
      <c r="A96" s="607"/>
      <c r="B96" s="607"/>
      <c r="C96" s="606"/>
      <c r="D96" s="607"/>
      <c r="E96" s="1056" t="s">
        <v>250</v>
      </c>
      <c r="F96" s="1056"/>
      <c r="G96" s="1056"/>
      <c r="H96" s="1056"/>
      <c r="I96" s="612"/>
      <c r="J96" s="607"/>
      <c r="K96" s="607"/>
      <c r="L96" s="607"/>
      <c r="M96" s="607"/>
      <c r="N96" s="607"/>
      <c r="O96" s="607"/>
      <c r="P96" s="607"/>
    </row>
    <row r="97" spans="1:16" ht="11.25" customHeight="1">
      <c r="A97" s="607"/>
      <c r="B97" s="607"/>
      <c r="C97" s="606"/>
      <c r="D97" s="607"/>
      <c r="E97" s="1056" t="s">
        <v>251</v>
      </c>
      <c r="F97" s="1056"/>
      <c r="G97" s="1056"/>
      <c r="H97" s="1056"/>
      <c r="I97" s="612"/>
      <c r="J97" s="607"/>
      <c r="K97" s="607"/>
      <c r="L97" s="607"/>
      <c r="M97" s="607"/>
      <c r="N97" s="607"/>
      <c r="O97" s="607"/>
      <c r="P97" s="607"/>
    </row>
    <row r="98" spans="1:16" ht="22.95" customHeight="1">
      <c r="A98" s="607"/>
      <c r="B98" s="607"/>
      <c r="C98" s="606"/>
      <c r="D98" s="607"/>
      <c r="E98" s="1056" t="s">
        <v>252</v>
      </c>
      <c r="F98" s="1056"/>
      <c r="G98" s="1056"/>
      <c r="H98" s="1056"/>
      <c r="I98" s="612"/>
      <c r="J98" s="607"/>
      <c r="K98" s="607"/>
      <c r="L98" s="607"/>
      <c r="M98" s="607"/>
      <c r="N98" s="607"/>
      <c r="O98" s="607"/>
      <c r="P98" s="607"/>
    </row>
    <row r="99" spans="1:16" ht="11.25" customHeight="1">
      <c r="A99" s="607"/>
      <c r="B99" s="607"/>
      <c r="C99" s="606"/>
      <c r="D99" s="607"/>
      <c r="E99" s="1056" t="s">
        <v>253</v>
      </c>
      <c r="F99" s="1056"/>
      <c r="G99" s="1056"/>
      <c r="H99" s="1056"/>
      <c r="I99" s="612"/>
      <c r="J99" s="607"/>
      <c r="K99" s="607"/>
      <c r="L99" s="607"/>
      <c r="M99" s="607"/>
      <c r="N99" s="607"/>
      <c r="O99" s="607"/>
      <c r="P99" s="607"/>
    </row>
    <row r="100" spans="1:16" ht="19.95" customHeight="1">
      <c r="A100" s="607"/>
      <c r="B100" s="607"/>
      <c r="C100" s="606"/>
      <c r="D100" s="607"/>
      <c r="E100" s="1056" t="s">
        <v>254</v>
      </c>
      <c r="F100" s="1056"/>
      <c r="G100" s="1056"/>
      <c r="H100" s="1056"/>
      <c r="I100" s="612"/>
      <c r="J100" s="607"/>
      <c r="K100" s="607"/>
      <c r="L100" s="607"/>
      <c r="M100" s="607"/>
      <c r="N100" s="607"/>
      <c r="O100" s="607"/>
      <c r="P100" s="607"/>
    </row>
    <row r="101" spans="1:16" ht="15" customHeight="1">
      <c r="A101" s="607"/>
      <c r="B101" s="607"/>
      <c r="C101" s="606"/>
      <c r="D101" s="607"/>
      <c r="E101" s="1056" t="s">
        <v>255</v>
      </c>
      <c r="F101" s="1056"/>
      <c r="G101" s="1056"/>
      <c r="H101" s="1056"/>
      <c r="I101" s="612"/>
      <c r="J101" s="607"/>
      <c r="K101" s="607"/>
      <c r="L101" s="607"/>
      <c r="M101" s="607"/>
      <c r="N101" s="607"/>
      <c r="O101" s="607"/>
      <c r="P101" s="607"/>
    </row>
    <row r="102" spans="1:16" ht="13.2" customHeight="1">
      <c r="A102" s="607"/>
      <c r="B102" s="607"/>
      <c r="C102" s="606"/>
      <c r="D102" s="607"/>
      <c r="E102" s="1056" t="s">
        <v>256</v>
      </c>
      <c r="F102" s="1056"/>
      <c r="G102" s="1056"/>
      <c r="H102" s="1056"/>
      <c r="I102" s="612"/>
      <c r="J102" s="607"/>
      <c r="K102" s="607"/>
      <c r="L102" s="607"/>
      <c r="M102" s="607"/>
      <c r="N102" s="607"/>
      <c r="O102" s="607"/>
      <c r="P102" s="607"/>
    </row>
    <row r="103" spans="1:16" ht="27" customHeight="1">
      <c r="A103" s="607"/>
      <c r="B103" s="607"/>
      <c r="C103" s="606"/>
      <c r="D103" s="607"/>
      <c r="E103" s="1056" t="s">
        <v>257</v>
      </c>
      <c r="F103" s="1056"/>
      <c r="G103" s="1056"/>
      <c r="H103" s="1056"/>
      <c r="I103" s="612"/>
      <c r="J103" s="607"/>
      <c r="K103" s="607"/>
      <c r="L103" s="607"/>
      <c r="M103" s="607"/>
      <c r="N103" s="607"/>
      <c r="O103" s="607"/>
      <c r="P103" s="607"/>
    </row>
    <row r="104" spans="1:16" ht="38.25" customHeight="1">
      <c r="A104" s="607"/>
      <c r="B104" s="607"/>
      <c r="C104" s="606"/>
      <c r="D104" s="607"/>
      <c r="E104" s="1056" t="s">
        <v>258</v>
      </c>
      <c r="F104" s="1056"/>
      <c r="G104" s="1056"/>
      <c r="H104" s="1056"/>
      <c r="I104" s="612"/>
      <c r="J104" s="607"/>
      <c r="K104" s="607"/>
      <c r="L104" s="607"/>
      <c r="M104" s="607"/>
      <c r="N104" s="607"/>
      <c r="O104" s="607"/>
      <c r="P104" s="607"/>
    </row>
    <row r="105" spans="1:16" ht="12.6" customHeight="1">
      <c r="A105" s="607"/>
      <c r="B105" s="607"/>
      <c r="C105" s="606"/>
      <c r="D105" s="607"/>
      <c r="E105" s="1056" t="s">
        <v>259</v>
      </c>
      <c r="F105" s="1056"/>
      <c r="G105" s="1056"/>
      <c r="H105" s="1056"/>
      <c r="I105" s="612"/>
      <c r="J105" s="607"/>
      <c r="K105" s="607"/>
      <c r="L105" s="607"/>
      <c r="M105" s="607"/>
      <c r="N105" s="607"/>
      <c r="O105" s="607"/>
      <c r="P105" s="607"/>
    </row>
    <row r="106" spans="1:16" ht="15" customHeight="1">
      <c r="A106" s="607"/>
      <c r="B106" s="607"/>
      <c r="C106" s="606"/>
      <c r="D106" s="607"/>
      <c r="E106" s="1056" t="s">
        <v>260</v>
      </c>
      <c r="F106" s="1056"/>
      <c r="G106" s="1056"/>
      <c r="H106" s="1056"/>
      <c r="I106" s="612"/>
      <c r="J106" s="607"/>
      <c r="K106" s="607"/>
      <c r="L106" s="607"/>
      <c r="M106" s="607"/>
      <c r="N106" s="607"/>
      <c r="O106" s="607"/>
      <c r="P106" s="607"/>
    </row>
    <row r="107" spans="1:16">
      <c r="A107" s="607"/>
      <c r="B107" s="607"/>
      <c r="C107" s="606"/>
      <c r="D107" s="607"/>
      <c r="E107" s="607"/>
      <c r="F107" s="607"/>
      <c r="G107" s="607"/>
      <c r="H107" s="607"/>
      <c r="I107" s="607"/>
      <c r="J107" s="607"/>
      <c r="K107" s="607"/>
      <c r="L107" s="607"/>
      <c r="M107" s="607"/>
      <c r="N107" s="607"/>
      <c r="O107" s="607"/>
      <c r="P107" s="607"/>
    </row>
    <row r="108" spans="1:16" ht="11.25" customHeight="1">
      <c r="A108" s="607"/>
      <c r="B108" s="607"/>
      <c r="C108" s="606"/>
      <c r="D108" s="607"/>
      <c r="E108" s="1065" t="s">
        <v>1254</v>
      </c>
      <c r="F108" s="1065"/>
      <c r="G108" s="1066"/>
      <c r="H108" s="1066"/>
      <c r="I108" s="617"/>
      <c r="J108" s="618"/>
      <c r="K108" s="618"/>
      <c r="L108" s="618"/>
      <c r="M108" s="618"/>
      <c r="N108" s="618"/>
      <c r="O108" s="610"/>
      <c r="P108" s="610"/>
    </row>
    <row r="109" spans="1:16" ht="15.9" customHeight="1">
      <c r="A109" s="607"/>
      <c r="B109" s="607"/>
      <c r="C109" s="606"/>
      <c r="D109" s="607"/>
      <c r="E109" s="1059" t="s">
        <v>261</v>
      </c>
      <c r="F109" s="1060"/>
      <c r="G109" s="641" t="s">
        <v>1333</v>
      </c>
      <c r="H109" s="642" t="s">
        <v>21</v>
      </c>
      <c r="I109" s="612"/>
      <c r="J109" s="618"/>
      <c r="K109" s="618"/>
      <c r="L109" s="618"/>
      <c r="M109" s="618"/>
      <c r="N109" s="618"/>
      <c r="O109" s="610"/>
      <c r="P109" s="610"/>
    </row>
    <row r="110" spans="1:16" ht="15.9" customHeight="1">
      <c r="A110" s="607"/>
      <c r="B110" s="607"/>
      <c r="C110" s="606"/>
      <c r="D110" s="607"/>
      <c r="E110" s="1059"/>
      <c r="F110" s="1060"/>
      <c r="G110" s="641" t="s">
        <v>231</v>
      </c>
      <c r="H110" s="637" t="s">
        <v>799</v>
      </c>
      <c r="I110" s="612"/>
      <c r="J110" s="618"/>
      <c r="K110" s="618"/>
      <c r="L110" s="618"/>
      <c r="M110" s="618"/>
      <c r="N110" s="618"/>
      <c r="O110" s="610"/>
      <c r="P110" s="610"/>
    </row>
    <row r="111" spans="1:16" ht="15.9" customHeight="1">
      <c r="A111" s="607"/>
      <c r="B111" s="607"/>
      <c r="C111" s="606"/>
      <c r="D111" s="607"/>
      <c r="E111" s="1060"/>
      <c r="F111" s="1060"/>
      <c r="G111" s="641" t="s">
        <v>232</v>
      </c>
      <c r="H111" s="636" t="s">
        <v>2512</v>
      </c>
      <c r="I111" s="612"/>
      <c r="J111" s="607"/>
      <c r="K111" s="607"/>
      <c r="L111" s="607"/>
      <c r="M111" s="607"/>
      <c r="N111" s="607"/>
      <c r="O111" s="607"/>
      <c r="P111" s="607"/>
    </row>
    <row r="112" spans="1:16" ht="15.9" customHeight="1">
      <c r="A112" s="607"/>
      <c r="B112" s="607"/>
      <c r="C112" s="606"/>
      <c r="D112" s="607"/>
      <c r="E112" s="1060"/>
      <c r="F112" s="1060"/>
      <c r="G112" s="641" t="s">
        <v>233</v>
      </c>
      <c r="H112" s="638">
        <v>44532</v>
      </c>
      <c r="I112" s="612"/>
      <c r="J112" s="607"/>
      <c r="K112" s="607"/>
      <c r="L112" s="607"/>
      <c r="M112" s="607"/>
      <c r="N112" s="607"/>
      <c r="O112" s="607"/>
      <c r="P112" s="607"/>
    </row>
    <row r="113" spans="1:16" ht="15" customHeight="1">
      <c r="A113" s="607"/>
      <c r="B113" s="607"/>
      <c r="C113" s="606"/>
      <c r="D113" s="643" t="s">
        <v>1054</v>
      </c>
      <c r="E113" s="1054" t="s">
        <v>2541</v>
      </c>
      <c r="F113" s="1055"/>
      <c r="G113" s="644"/>
      <c r="H113" s="645"/>
      <c r="I113" s="607"/>
      <c r="J113" s="607"/>
      <c r="K113" s="607"/>
      <c r="L113" s="646"/>
      <c r="M113" s="607"/>
      <c r="N113" s="607"/>
      <c r="O113" s="607"/>
      <c r="P113" s="607"/>
    </row>
    <row r="114" spans="1:16" ht="15">
      <c r="A114" s="647"/>
      <c r="B114" s="607"/>
      <c r="C114" s="606"/>
      <c r="D114" s="1057" t="s">
        <v>18</v>
      </c>
      <c r="E114" s="1054"/>
      <c r="F114" s="1055"/>
      <c r="G114" s="648" t="s">
        <v>2542</v>
      </c>
      <c r="H114" s="649" t="s">
        <v>1023</v>
      </c>
      <c r="I114" s="650"/>
      <c r="J114" s="607" t="s">
        <v>2543</v>
      </c>
      <c r="K114" s="607" t="s">
        <v>1028</v>
      </c>
      <c r="L114" s="646" t="s">
        <v>1131</v>
      </c>
      <c r="M114" s="607">
        <v>0</v>
      </c>
      <c r="N114" s="607" t="s">
        <v>1026</v>
      </c>
      <c r="O114" s="607"/>
      <c r="P114" s="607"/>
    </row>
    <row r="115" spans="1:16" ht="15">
      <c r="A115" s="647"/>
      <c r="B115" s="607"/>
      <c r="C115" s="606"/>
      <c r="D115" s="1058"/>
      <c r="E115" s="1054"/>
      <c r="F115" s="1055"/>
      <c r="G115" s="651" t="s">
        <v>1246</v>
      </c>
      <c r="H115" s="629" t="s">
        <v>2502</v>
      </c>
      <c r="I115" s="333"/>
      <c r="J115" s="607"/>
      <c r="K115" s="607"/>
      <c r="L115" s="607"/>
      <c r="M115" s="607"/>
      <c r="N115" s="607"/>
      <c r="O115" s="607"/>
      <c r="P115" s="607"/>
    </row>
    <row r="116" spans="1:16" ht="15">
      <c r="A116" s="647"/>
      <c r="B116" s="607"/>
      <c r="C116" s="606"/>
      <c r="D116" s="1058"/>
      <c r="E116" s="1054"/>
      <c r="F116" s="1055"/>
      <c r="G116" s="651" t="s">
        <v>262</v>
      </c>
      <c r="H116" s="652" t="s">
        <v>1131</v>
      </c>
      <c r="I116" s="333"/>
      <c r="J116" s="607"/>
      <c r="K116" s="607"/>
      <c r="L116" s="607"/>
      <c r="M116" s="607"/>
      <c r="N116" s="607"/>
      <c r="O116" s="607"/>
      <c r="P116" s="607"/>
    </row>
    <row r="117" spans="1:16" ht="15">
      <c r="A117" s="647"/>
      <c r="B117" s="607"/>
      <c r="C117" s="606"/>
      <c r="D117" s="1058"/>
      <c r="E117" s="1054"/>
      <c r="F117" s="1055"/>
      <c r="G117" s="651" t="s">
        <v>263</v>
      </c>
      <c r="H117" s="652" t="s">
        <v>1026</v>
      </c>
      <c r="I117" s="333"/>
      <c r="J117" s="607"/>
      <c r="K117" s="607"/>
      <c r="L117" s="607"/>
      <c r="M117" s="607"/>
      <c r="N117" s="607"/>
      <c r="O117" s="607"/>
      <c r="P117" s="607"/>
    </row>
    <row r="118" spans="1:16" ht="20.399999999999999">
      <c r="A118" s="647"/>
      <c r="B118" s="607"/>
      <c r="C118" s="606"/>
      <c r="D118" s="1058"/>
      <c r="E118" s="1054"/>
      <c r="F118" s="1055"/>
      <c r="G118" s="651" t="s">
        <v>264</v>
      </c>
      <c r="H118" s="629" t="s">
        <v>2501</v>
      </c>
      <c r="I118" s="606"/>
      <c r="J118" s="607"/>
      <c r="K118" s="607"/>
      <c r="L118" s="607"/>
      <c r="M118" s="607"/>
      <c r="N118" s="607"/>
      <c r="O118" s="607"/>
      <c r="P118" s="607"/>
    </row>
    <row r="119" spans="1:16" ht="15">
      <c r="A119" s="647"/>
      <c r="B119" s="607"/>
      <c r="C119" s="606"/>
      <c r="D119" s="1058"/>
      <c r="E119" s="1054"/>
      <c r="F119" s="1055"/>
      <c r="G119" s="653" t="s">
        <v>328</v>
      </c>
      <c r="H119" s="654" t="s">
        <v>1028</v>
      </c>
      <c r="I119" s="333"/>
      <c r="J119" s="607"/>
      <c r="K119" s="607"/>
      <c r="L119" s="607"/>
      <c r="M119" s="607"/>
      <c r="N119" s="607"/>
      <c r="O119" s="607"/>
      <c r="P119" s="607"/>
    </row>
    <row r="120" spans="1:16" ht="15">
      <c r="A120" s="647"/>
      <c r="B120" s="607"/>
      <c r="C120" s="606"/>
      <c r="D120" s="1058"/>
      <c r="E120" s="1054"/>
      <c r="F120" s="1055"/>
      <c r="G120" s="653" t="s">
        <v>1031</v>
      </c>
      <c r="H120" s="652"/>
      <c r="I120" s="333"/>
      <c r="J120" s="607"/>
      <c r="K120" s="607"/>
      <c r="L120" s="607"/>
      <c r="M120" s="607"/>
      <c r="N120" s="607"/>
      <c r="O120" s="607"/>
      <c r="P120" s="607"/>
    </row>
    <row r="121" spans="1:16" ht="15">
      <c r="A121" s="647"/>
      <c r="B121" s="607" t="b">
        <v>1</v>
      </c>
      <c r="C121" s="606"/>
      <c r="D121" s="1058"/>
      <c r="E121" s="1054"/>
      <c r="F121" s="1055"/>
      <c r="G121" s="651" t="s">
        <v>265</v>
      </c>
      <c r="H121" s="655" t="s">
        <v>2513</v>
      </c>
      <c r="I121" s="333"/>
      <c r="J121" s="607"/>
      <c r="K121" s="607"/>
      <c r="L121" s="607"/>
      <c r="M121" s="607"/>
      <c r="N121" s="607"/>
      <c r="O121" s="607"/>
      <c r="P121" s="607"/>
    </row>
    <row r="122" spans="1:16" ht="15">
      <c r="A122" s="647"/>
      <c r="B122" s="607" t="b">
        <v>1</v>
      </c>
      <c r="C122" s="606"/>
      <c r="D122" s="1058"/>
      <c r="E122" s="1054"/>
      <c r="F122" s="1055"/>
      <c r="G122" s="651" t="s">
        <v>266</v>
      </c>
      <c r="H122" s="638">
        <v>45041</v>
      </c>
      <c r="I122" s="333"/>
      <c r="J122" s="607"/>
      <c r="K122" s="607"/>
      <c r="L122" s="607"/>
      <c r="M122" s="607"/>
      <c r="N122" s="607"/>
      <c r="O122" s="607"/>
      <c r="P122" s="607"/>
    </row>
    <row r="123" spans="1:16" ht="15">
      <c r="A123" s="647"/>
      <c r="B123" s="607" t="b">
        <v>1</v>
      </c>
      <c r="C123" s="606"/>
      <c r="D123" s="1058"/>
      <c r="E123" s="1054"/>
      <c r="F123" s="1055"/>
      <c r="G123" s="651" t="s">
        <v>1187</v>
      </c>
      <c r="H123" s="656"/>
      <c r="I123" s="333"/>
      <c r="J123" s="607"/>
      <c r="K123" s="607"/>
      <c r="L123" s="607"/>
      <c r="M123" s="607"/>
      <c r="N123" s="607"/>
      <c r="O123" s="607"/>
      <c r="P123" s="607"/>
    </row>
    <row r="124" spans="1:16" ht="15">
      <c r="A124" s="647"/>
      <c r="B124" s="607" t="b">
        <v>1</v>
      </c>
      <c r="C124" s="606"/>
      <c r="D124" s="1058"/>
      <c r="E124" s="1054"/>
      <c r="F124" s="1055"/>
      <c r="G124" s="651" t="s">
        <v>267</v>
      </c>
      <c r="H124" s="628" t="s">
        <v>268</v>
      </c>
      <c r="I124" s="333"/>
      <c r="J124" s="607"/>
      <c r="K124" s="607"/>
      <c r="L124" s="607"/>
      <c r="M124" s="607"/>
      <c r="N124" s="607"/>
      <c r="O124" s="607"/>
      <c r="P124" s="607"/>
    </row>
    <row r="125" spans="1:16" ht="20.399999999999999">
      <c r="A125" s="647"/>
      <c r="B125" s="607" t="b">
        <v>1</v>
      </c>
      <c r="C125" s="606"/>
      <c r="D125" s="1058"/>
      <c r="E125" s="1054"/>
      <c r="F125" s="1055"/>
      <c r="G125" s="627" t="s">
        <v>2544</v>
      </c>
      <c r="H125" s="652">
        <v>2021</v>
      </c>
      <c r="I125" s="333"/>
      <c r="J125" s="607"/>
      <c r="K125" s="607"/>
      <c r="L125" s="607"/>
      <c r="M125" s="607"/>
      <c r="N125" s="607"/>
      <c r="O125" s="607"/>
      <c r="P125" s="607"/>
    </row>
    <row r="126" spans="1:16" ht="15">
      <c r="A126" s="647"/>
      <c r="B126" s="607" t="b">
        <v>1</v>
      </c>
      <c r="C126" s="606"/>
      <c r="D126" s="1058"/>
      <c r="E126" s="1054"/>
      <c r="F126" s="1055"/>
      <c r="G126" s="651" t="s">
        <v>269</v>
      </c>
      <c r="H126" s="657">
        <v>4</v>
      </c>
      <c r="I126" s="333"/>
      <c r="J126" s="607"/>
      <c r="K126" s="607"/>
      <c r="L126" s="607"/>
      <c r="M126" s="607"/>
      <c r="N126" s="607"/>
      <c r="O126" s="607"/>
      <c r="P126" s="607"/>
    </row>
    <row r="127" spans="1:16" ht="30.6">
      <c r="A127" s="607">
        <v>2024</v>
      </c>
      <c r="B127" s="607" t="b">
        <v>1</v>
      </c>
      <c r="C127" s="606"/>
      <c r="D127" s="1058"/>
      <c r="E127" s="1054"/>
      <c r="F127" s="1055"/>
      <c r="G127" s="653" t="s">
        <v>2545</v>
      </c>
      <c r="H127" s="658">
        <v>29.1</v>
      </c>
      <c r="I127" s="612"/>
      <c r="J127" s="631"/>
      <c r="K127" s="607"/>
      <c r="L127" s="607"/>
      <c r="M127" s="607"/>
      <c r="N127" s="607"/>
      <c r="O127" s="607"/>
      <c r="P127" s="607"/>
    </row>
    <row r="128" spans="1:16" ht="30.6">
      <c r="A128" s="607">
        <v>2024</v>
      </c>
      <c r="B128" s="607" t="b">
        <v>1</v>
      </c>
      <c r="C128" s="606"/>
      <c r="D128" s="1058"/>
      <c r="E128" s="1054"/>
      <c r="F128" s="1055"/>
      <c r="G128" s="653" t="s">
        <v>2546</v>
      </c>
      <c r="H128" s="658">
        <v>72.962245340268751</v>
      </c>
      <c r="I128" s="612"/>
      <c r="J128" s="607"/>
      <c r="K128" s="607"/>
      <c r="L128" s="607"/>
      <c r="M128" s="607"/>
      <c r="N128" s="607"/>
      <c r="O128" s="607"/>
      <c r="P128" s="607"/>
    </row>
    <row r="129" spans="1:16" ht="30.6" hidden="1">
      <c r="A129" s="607">
        <v>2025</v>
      </c>
      <c r="B129" s="607" t="b">
        <v>0</v>
      </c>
      <c r="C129" s="606"/>
      <c r="D129" s="1058"/>
      <c r="E129" s="1054"/>
      <c r="F129" s="1055"/>
      <c r="G129" s="653" t="s">
        <v>2547</v>
      </c>
      <c r="H129" s="658">
        <v>0</v>
      </c>
      <c r="I129" s="612"/>
      <c r="J129" s="631"/>
      <c r="K129" s="607"/>
      <c r="L129" s="607"/>
      <c r="M129" s="607"/>
      <c r="N129" s="607"/>
      <c r="O129" s="607"/>
      <c r="P129" s="607"/>
    </row>
    <row r="130" spans="1:16" ht="30.6" hidden="1">
      <c r="A130" s="607">
        <v>2025</v>
      </c>
      <c r="B130" s="607" t="b">
        <v>0</v>
      </c>
      <c r="C130" s="606"/>
      <c r="D130" s="1058"/>
      <c r="E130" s="1054"/>
      <c r="F130" s="1055"/>
      <c r="G130" s="653" t="s">
        <v>2548</v>
      </c>
      <c r="H130" s="658">
        <v>0</v>
      </c>
      <c r="I130" s="612"/>
      <c r="J130" s="607"/>
      <c r="K130" s="607"/>
      <c r="L130" s="607"/>
      <c r="M130" s="607"/>
      <c r="N130" s="607"/>
      <c r="O130" s="607"/>
      <c r="P130" s="607"/>
    </row>
    <row r="131" spans="1:16" ht="30.6" hidden="1">
      <c r="A131" s="607">
        <v>2026</v>
      </c>
      <c r="B131" s="607" t="b">
        <v>0</v>
      </c>
      <c r="C131" s="606"/>
      <c r="D131" s="1058"/>
      <c r="E131" s="1054"/>
      <c r="F131" s="1055"/>
      <c r="G131" s="653" t="s">
        <v>2549</v>
      </c>
      <c r="H131" s="658">
        <v>0</v>
      </c>
      <c r="I131" s="612"/>
      <c r="J131" s="631"/>
      <c r="K131" s="607"/>
      <c r="L131" s="607"/>
      <c r="M131" s="607"/>
      <c r="N131" s="607"/>
      <c r="O131" s="607"/>
      <c r="P131" s="607"/>
    </row>
    <row r="132" spans="1:16" ht="30.6" hidden="1">
      <c r="A132" s="607">
        <v>2026</v>
      </c>
      <c r="B132" s="607" t="b">
        <v>0</v>
      </c>
      <c r="C132" s="606"/>
      <c r="D132" s="1058"/>
      <c r="E132" s="1054"/>
      <c r="F132" s="1055"/>
      <c r="G132" s="653" t="s">
        <v>2550</v>
      </c>
      <c r="H132" s="658">
        <v>0</v>
      </c>
      <c r="I132" s="612"/>
      <c r="J132" s="607"/>
      <c r="K132" s="607"/>
      <c r="L132" s="607"/>
      <c r="M132" s="607"/>
      <c r="N132" s="607"/>
      <c r="O132" s="607"/>
      <c r="P132" s="607"/>
    </row>
    <row r="133" spans="1:16" ht="30.6" hidden="1">
      <c r="A133" s="607">
        <v>2027</v>
      </c>
      <c r="B133" s="607" t="b">
        <v>0</v>
      </c>
      <c r="C133" s="606"/>
      <c r="D133" s="1058"/>
      <c r="E133" s="1054"/>
      <c r="F133" s="1055"/>
      <c r="G133" s="653" t="s">
        <v>2551</v>
      </c>
      <c r="H133" s="658">
        <v>0</v>
      </c>
      <c r="I133" s="612"/>
      <c r="J133" s="631"/>
      <c r="K133" s="607"/>
      <c r="L133" s="607"/>
      <c r="M133" s="607"/>
      <c r="N133" s="607"/>
      <c r="O133" s="607"/>
      <c r="P133" s="607"/>
    </row>
    <row r="134" spans="1:16" ht="30.6" hidden="1">
      <c r="A134" s="607">
        <v>2027</v>
      </c>
      <c r="B134" s="607" t="b">
        <v>0</v>
      </c>
      <c r="C134" s="606"/>
      <c r="D134" s="1058"/>
      <c r="E134" s="1054"/>
      <c r="F134" s="1055"/>
      <c r="G134" s="653" t="s">
        <v>2552</v>
      </c>
      <c r="H134" s="658">
        <v>0</v>
      </c>
      <c r="I134" s="612"/>
      <c r="J134" s="607"/>
      <c r="K134" s="607"/>
      <c r="L134" s="607"/>
      <c r="M134" s="607"/>
      <c r="N134" s="607"/>
      <c r="O134" s="607"/>
      <c r="P134" s="607"/>
    </row>
    <row r="135" spans="1:16" ht="30.6" hidden="1">
      <c r="A135" s="607">
        <v>2028</v>
      </c>
      <c r="B135" s="607" t="b">
        <v>0</v>
      </c>
      <c r="C135" s="606"/>
      <c r="D135" s="1058"/>
      <c r="E135" s="1054"/>
      <c r="F135" s="1055"/>
      <c r="G135" s="653" t="s">
        <v>2553</v>
      </c>
      <c r="H135" s="658">
        <v>0</v>
      </c>
      <c r="I135" s="612"/>
      <c r="J135" s="631"/>
      <c r="K135" s="607"/>
      <c r="L135" s="607"/>
      <c r="M135" s="607"/>
      <c r="N135" s="607"/>
      <c r="O135" s="607"/>
      <c r="P135" s="607"/>
    </row>
    <row r="136" spans="1:16" ht="30.6" hidden="1">
      <c r="A136" s="607">
        <v>2028</v>
      </c>
      <c r="B136" s="607" t="b">
        <v>0</v>
      </c>
      <c r="C136" s="606"/>
      <c r="D136" s="1058"/>
      <c r="E136" s="1054"/>
      <c r="F136" s="1055"/>
      <c r="G136" s="653" t="s">
        <v>2554</v>
      </c>
      <c r="H136" s="658">
        <v>0</v>
      </c>
      <c r="I136" s="612"/>
      <c r="J136" s="607"/>
      <c r="K136" s="607"/>
      <c r="L136" s="607"/>
      <c r="M136" s="607"/>
      <c r="N136" s="607"/>
      <c r="O136" s="607"/>
      <c r="P136" s="607"/>
    </row>
    <row r="137" spans="1:16" ht="30.6" hidden="1">
      <c r="A137" s="607">
        <v>2029</v>
      </c>
      <c r="B137" s="607" t="b">
        <v>0</v>
      </c>
      <c r="C137" s="606"/>
      <c r="D137" s="1058"/>
      <c r="E137" s="1054"/>
      <c r="F137" s="1055"/>
      <c r="G137" s="653" t="s">
        <v>2555</v>
      </c>
      <c r="H137" s="658">
        <v>0</v>
      </c>
      <c r="I137" s="612"/>
      <c r="J137" s="631"/>
      <c r="K137" s="607"/>
      <c r="L137" s="607"/>
      <c r="M137" s="607"/>
      <c r="N137" s="607"/>
      <c r="O137" s="607"/>
      <c r="P137" s="607"/>
    </row>
    <row r="138" spans="1:16" ht="30.6" hidden="1">
      <c r="A138" s="607">
        <v>2029</v>
      </c>
      <c r="B138" s="607" t="b">
        <v>0</v>
      </c>
      <c r="C138" s="606"/>
      <c r="D138" s="1058"/>
      <c r="E138" s="1054"/>
      <c r="F138" s="1055"/>
      <c r="G138" s="653" t="s">
        <v>2556</v>
      </c>
      <c r="H138" s="658">
        <v>0</v>
      </c>
      <c r="I138" s="612"/>
      <c r="J138" s="607"/>
      <c r="K138" s="607"/>
      <c r="L138" s="607"/>
      <c r="M138" s="607"/>
      <c r="N138" s="607"/>
      <c r="O138" s="607"/>
      <c r="P138" s="607"/>
    </row>
    <row r="139" spans="1:16" ht="30.6" hidden="1">
      <c r="A139" s="607">
        <v>2030</v>
      </c>
      <c r="B139" s="607" t="b">
        <v>0</v>
      </c>
      <c r="C139" s="606"/>
      <c r="D139" s="1058"/>
      <c r="E139" s="1054"/>
      <c r="F139" s="1055"/>
      <c r="G139" s="653" t="s">
        <v>2557</v>
      </c>
      <c r="H139" s="658">
        <v>0</v>
      </c>
      <c r="I139" s="612"/>
      <c r="J139" s="631"/>
      <c r="K139" s="607"/>
      <c r="L139" s="607"/>
      <c r="M139" s="607"/>
      <c r="N139" s="607"/>
      <c r="O139" s="607"/>
      <c r="P139" s="607"/>
    </row>
    <row r="140" spans="1:16" ht="30.6" hidden="1">
      <c r="A140" s="607">
        <v>2030</v>
      </c>
      <c r="B140" s="607" t="b">
        <v>0</v>
      </c>
      <c r="C140" s="606"/>
      <c r="D140" s="1058"/>
      <c r="E140" s="1054"/>
      <c r="F140" s="1055"/>
      <c r="G140" s="653" t="s">
        <v>2558</v>
      </c>
      <c r="H140" s="658">
        <v>0</v>
      </c>
      <c r="I140" s="612"/>
      <c r="J140" s="607"/>
      <c r="K140" s="607"/>
      <c r="L140" s="607"/>
      <c r="M140" s="607"/>
      <c r="N140" s="607"/>
      <c r="O140" s="607"/>
      <c r="P140" s="607"/>
    </row>
    <row r="141" spans="1:16" ht="30.6" hidden="1">
      <c r="A141" s="607">
        <v>2031</v>
      </c>
      <c r="B141" s="607" t="b">
        <v>0</v>
      </c>
      <c r="C141" s="606"/>
      <c r="D141" s="1058"/>
      <c r="E141" s="1054"/>
      <c r="F141" s="1055"/>
      <c r="G141" s="653" t="s">
        <v>2559</v>
      </c>
      <c r="H141" s="658">
        <v>0</v>
      </c>
      <c r="I141" s="612"/>
      <c r="J141" s="631"/>
      <c r="K141" s="607"/>
      <c r="L141" s="607"/>
      <c r="M141" s="607"/>
      <c r="N141" s="607"/>
      <c r="O141" s="607"/>
      <c r="P141" s="607"/>
    </row>
    <row r="142" spans="1:16" ht="30.6" hidden="1">
      <c r="A142" s="607">
        <v>2031</v>
      </c>
      <c r="B142" s="607" t="b">
        <v>0</v>
      </c>
      <c r="C142" s="606"/>
      <c r="D142" s="1058"/>
      <c r="E142" s="1054"/>
      <c r="F142" s="1055"/>
      <c r="G142" s="653" t="s">
        <v>2560</v>
      </c>
      <c r="H142" s="658">
        <v>0</v>
      </c>
      <c r="I142" s="612"/>
      <c r="J142" s="607"/>
      <c r="K142" s="607"/>
      <c r="L142" s="607"/>
      <c r="M142" s="607"/>
      <c r="N142" s="607"/>
      <c r="O142" s="607"/>
      <c r="P142" s="607"/>
    </row>
    <row r="143" spans="1:16" ht="30.6" hidden="1">
      <c r="A143" s="607">
        <v>2032</v>
      </c>
      <c r="B143" s="607" t="b">
        <v>0</v>
      </c>
      <c r="C143" s="606"/>
      <c r="D143" s="1058"/>
      <c r="E143" s="1054"/>
      <c r="F143" s="1055"/>
      <c r="G143" s="653" t="s">
        <v>2561</v>
      </c>
      <c r="H143" s="658">
        <v>0</v>
      </c>
      <c r="I143" s="612"/>
      <c r="J143" s="631"/>
      <c r="K143" s="607"/>
      <c r="L143" s="607"/>
      <c r="M143" s="607"/>
      <c r="N143" s="607"/>
      <c r="O143" s="607"/>
      <c r="P143" s="607"/>
    </row>
    <row r="144" spans="1:16" ht="30.6" hidden="1">
      <c r="A144" s="607">
        <v>2032</v>
      </c>
      <c r="B144" s="607" t="b">
        <v>0</v>
      </c>
      <c r="C144" s="606"/>
      <c r="D144" s="1058"/>
      <c r="E144" s="1054"/>
      <c r="F144" s="1055"/>
      <c r="G144" s="653" t="s">
        <v>2562</v>
      </c>
      <c r="H144" s="658">
        <v>0</v>
      </c>
      <c r="I144" s="612"/>
      <c r="J144" s="607"/>
      <c r="K144" s="607"/>
      <c r="L144" s="607"/>
      <c r="M144" s="607"/>
      <c r="N144" s="607"/>
      <c r="O144" s="607"/>
      <c r="P144" s="607"/>
    </row>
    <row r="145" spans="1:16" ht="30.6" hidden="1">
      <c r="A145" s="607">
        <v>2033</v>
      </c>
      <c r="B145" s="607" t="b">
        <v>0</v>
      </c>
      <c r="C145" s="606"/>
      <c r="D145" s="1058"/>
      <c r="E145" s="1054"/>
      <c r="F145" s="1055"/>
      <c r="G145" s="653" t="s">
        <v>2563</v>
      </c>
      <c r="H145" s="658">
        <v>0</v>
      </c>
      <c r="I145" s="612"/>
      <c r="J145" s="631"/>
      <c r="K145" s="607"/>
      <c r="L145" s="607"/>
      <c r="M145" s="607"/>
      <c r="N145" s="607"/>
      <c r="O145" s="607"/>
      <c r="P145" s="607"/>
    </row>
    <row r="146" spans="1:16" ht="30.6" hidden="1">
      <c r="A146" s="607">
        <v>2033</v>
      </c>
      <c r="B146" s="607" t="b">
        <v>0</v>
      </c>
      <c r="C146" s="606"/>
      <c r="D146" s="1058"/>
      <c r="E146" s="1054"/>
      <c r="F146" s="1055"/>
      <c r="G146" s="653" t="s">
        <v>2564</v>
      </c>
      <c r="H146" s="658">
        <v>0</v>
      </c>
      <c r="I146" s="612"/>
      <c r="J146" s="607"/>
      <c r="K146" s="607"/>
      <c r="L146" s="607"/>
      <c r="M146" s="607"/>
      <c r="N146" s="607"/>
      <c r="O146" s="607"/>
      <c r="P146" s="607"/>
    </row>
    <row r="147" spans="1:16" ht="15.9" customHeight="1">
      <c r="A147" s="607"/>
      <c r="B147" s="607"/>
      <c r="C147" s="606"/>
      <c r="D147" s="607"/>
      <c r="E147" s="1061" t="s">
        <v>270</v>
      </c>
      <c r="F147" s="1062"/>
      <c r="G147" s="651" t="s">
        <v>271</v>
      </c>
      <c r="H147" s="636" t="s">
        <v>2514</v>
      </c>
      <c r="I147" s="612"/>
      <c r="J147" s="607"/>
      <c r="K147" s="607"/>
      <c r="L147" s="607"/>
      <c r="M147" s="607"/>
      <c r="N147" s="607"/>
      <c r="O147" s="607"/>
      <c r="P147" s="607"/>
    </row>
    <row r="148" spans="1:16" ht="15.9" customHeight="1">
      <c r="A148" s="607"/>
      <c r="B148" s="607"/>
      <c r="C148" s="606"/>
      <c r="D148" s="607"/>
      <c r="E148" s="1061"/>
      <c r="F148" s="1062"/>
      <c r="G148" s="651" t="s">
        <v>272</v>
      </c>
      <c r="H148" s="636" t="s">
        <v>2515</v>
      </c>
      <c r="I148" s="612"/>
      <c r="J148" s="607"/>
      <c r="K148" s="607"/>
      <c r="L148" s="607"/>
      <c r="M148" s="607"/>
      <c r="N148" s="607"/>
      <c r="O148" s="607"/>
      <c r="P148" s="607"/>
    </row>
    <row r="149" spans="1:16" ht="15.9" customHeight="1">
      <c r="A149" s="607"/>
      <c r="B149" s="607"/>
      <c r="C149" s="606"/>
      <c r="D149" s="607"/>
      <c r="E149" s="1061"/>
      <c r="F149" s="1062"/>
      <c r="G149" s="651" t="s">
        <v>273</v>
      </c>
      <c r="H149" s="636" t="s">
        <v>2516</v>
      </c>
      <c r="I149" s="612"/>
      <c r="J149" s="607"/>
      <c r="K149" s="607"/>
      <c r="L149" s="607"/>
      <c r="M149" s="607"/>
      <c r="N149" s="607"/>
      <c r="O149" s="607"/>
      <c r="P149" s="607"/>
    </row>
    <row r="150" spans="1:16" ht="15.9" customHeight="1">
      <c r="A150" s="607"/>
      <c r="B150" s="607"/>
      <c r="C150" s="606"/>
      <c r="D150" s="607"/>
      <c r="E150" s="1061"/>
      <c r="F150" s="1062"/>
      <c r="G150" s="651" t="s">
        <v>274</v>
      </c>
      <c r="H150" s="636" t="s">
        <v>2517</v>
      </c>
      <c r="I150" s="612"/>
      <c r="J150" s="607"/>
      <c r="K150" s="607"/>
      <c r="L150" s="607"/>
      <c r="M150" s="607"/>
      <c r="N150" s="607"/>
      <c r="O150" s="607"/>
      <c r="P150" s="607"/>
    </row>
    <row r="151" spans="1:16" ht="15.9" customHeight="1">
      <c r="A151" s="607"/>
      <c r="B151" s="607"/>
      <c r="C151" s="606"/>
      <c r="D151" s="607"/>
      <c r="E151" s="1061"/>
      <c r="F151" s="1062"/>
      <c r="G151" s="651" t="s">
        <v>275</v>
      </c>
      <c r="H151" s="639"/>
      <c r="I151" s="612"/>
      <c r="J151" s="607"/>
      <c r="K151" s="607"/>
      <c r="L151" s="607"/>
      <c r="M151" s="607"/>
      <c r="N151" s="607"/>
      <c r="O151" s="607"/>
      <c r="P151" s="607"/>
    </row>
    <row r="152" spans="1:16" ht="15.9" customHeight="1">
      <c r="A152" s="607"/>
      <c r="B152" s="607"/>
      <c r="C152" s="606"/>
      <c r="D152" s="607"/>
      <c r="E152" s="1061"/>
      <c r="F152" s="1062"/>
      <c r="G152" s="651" t="s">
        <v>276</v>
      </c>
      <c r="H152" s="654" t="s">
        <v>268</v>
      </c>
      <c r="I152" s="612"/>
      <c r="J152" s="607"/>
      <c r="K152" s="607"/>
      <c r="L152" s="607"/>
      <c r="M152" s="607"/>
      <c r="N152" s="607"/>
      <c r="O152" s="607"/>
      <c r="P152" s="607"/>
    </row>
    <row r="153" spans="1:16" ht="15.9" customHeight="1">
      <c r="A153" s="607"/>
      <c r="B153" s="607"/>
      <c r="C153" s="606"/>
      <c r="D153" s="607"/>
      <c r="E153" s="1061"/>
      <c r="F153" s="1062"/>
      <c r="G153" s="651" t="s">
        <v>277</v>
      </c>
      <c r="H153" s="659">
        <v>2024</v>
      </c>
      <c r="I153" s="612"/>
      <c r="J153" s="607"/>
      <c r="K153" s="607"/>
      <c r="L153" s="607"/>
      <c r="M153" s="607"/>
      <c r="N153" s="607"/>
      <c r="O153" s="607"/>
      <c r="P153" s="607"/>
    </row>
    <row r="154" spans="1:16" ht="15.9" customHeight="1">
      <c r="A154" s="607"/>
      <c r="B154" s="607"/>
      <c r="C154" s="606"/>
      <c r="D154" s="607"/>
      <c r="E154" s="1061"/>
      <c r="F154" s="1062"/>
      <c r="G154" s="651" t="s">
        <v>925</v>
      </c>
      <c r="H154" s="659">
        <v>2021</v>
      </c>
      <c r="I154" s="612"/>
      <c r="J154" s="607"/>
      <c r="K154" s="607"/>
      <c r="L154" s="607"/>
      <c r="M154" s="607"/>
      <c r="N154" s="607"/>
      <c r="O154" s="607"/>
      <c r="P154" s="607"/>
    </row>
    <row r="155" spans="1:16" ht="15.9" customHeight="1">
      <c r="A155" s="607"/>
      <c r="B155" s="607"/>
      <c r="C155" s="606"/>
      <c r="D155" s="607"/>
      <c r="E155" s="1063"/>
      <c r="F155" s="1064"/>
      <c r="G155" s="651" t="s">
        <v>269</v>
      </c>
      <c r="H155" s="659">
        <v>4</v>
      </c>
      <c r="I155" s="612"/>
      <c r="J155" s="607"/>
      <c r="K155" s="607"/>
      <c r="L155" s="607"/>
      <c r="M155" s="607"/>
      <c r="N155" s="607"/>
      <c r="O155" s="607"/>
      <c r="P155" s="607"/>
    </row>
    <row r="156" spans="1:16" ht="33" customHeight="1">
      <c r="A156" s="607"/>
      <c r="B156" s="607"/>
      <c r="C156" s="606"/>
      <c r="D156" s="607"/>
      <c r="E156" s="1035" t="s">
        <v>278</v>
      </c>
      <c r="F156" s="1036"/>
      <c r="G156" s="1037"/>
      <c r="H156" s="628" t="s">
        <v>20</v>
      </c>
      <c r="I156" s="612"/>
      <c r="J156" s="607"/>
      <c r="K156" s="607"/>
      <c r="L156" s="607"/>
      <c r="M156" s="607"/>
      <c r="N156" s="607"/>
      <c r="O156" s="607"/>
      <c r="P156" s="607"/>
    </row>
    <row r="157" spans="1:16">
      <c r="A157" s="607"/>
      <c r="B157" s="607"/>
      <c r="C157" s="606"/>
      <c r="D157" s="607"/>
      <c r="E157" s="607"/>
      <c r="F157" s="607"/>
      <c r="G157" s="607"/>
      <c r="H157" s="607"/>
      <c r="I157" s="607"/>
      <c r="J157" s="607"/>
      <c r="K157" s="607"/>
      <c r="L157" s="607"/>
      <c r="M157" s="607"/>
      <c r="N157" s="607"/>
      <c r="O157" s="607"/>
      <c r="P157" s="607"/>
    </row>
    <row r="158" spans="1:16" ht="15.9" customHeight="1">
      <c r="A158" s="607"/>
      <c r="B158" s="607"/>
      <c r="C158" s="606"/>
      <c r="D158" s="607"/>
      <c r="E158" s="1035" t="s">
        <v>1164</v>
      </c>
      <c r="F158" s="1036"/>
      <c r="G158" s="1037"/>
      <c r="H158" s="628" t="s">
        <v>20</v>
      </c>
      <c r="I158" s="612"/>
      <c r="J158" s="607"/>
      <c r="K158" s="607"/>
      <c r="L158" s="607"/>
      <c r="M158" s="607"/>
      <c r="N158" s="607"/>
      <c r="O158" s="607"/>
      <c r="P158" s="607"/>
    </row>
    <row r="160" spans="1:16">
      <c r="E160" s="1009" t="str">
        <f>$H$149</f>
        <v xml:space="preserve">главный консультант отдела регулирования ЖКК </v>
      </c>
      <c r="F160" s="1005"/>
      <c r="G160" s="1008" t="str">
        <f>$H$148</f>
        <v>Мизурева Н.Е.</v>
      </c>
      <c r="H160" s="1007"/>
    </row>
    <row r="161" spans="5:8">
      <c r="E161" s="1006" t="s">
        <v>2634</v>
      </c>
      <c r="G161" s="601" t="s">
        <v>2635</v>
      </c>
      <c r="H161" s="601" t="s">
        <v>2636</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2" manualBreakCount="2">
    <brk id="73" min="4" max="7" man="1"/>
    <brk id="125" min="4"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72"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72"/>
      <c r="E4" s="1"/>
      <c r="F4" s="1"/>
      <c r="G4" s="56" t="s">
        <v>1246</v>
      </c>
      <c r="H4" s="136"/>
      <c r="I4" s="333"/>
    </row>
    <row r="5" spans="1:27" s="53" customFormat="1" ht="15.9" customHeight="1">
      <c r="A5" s="587"/>
      <c r="C5" s="359"/>
      <c r="D5" s="1072"/>
      <c r="E5" s="1"/>
      <c r="F5" s="1"/>
      <c r="G5" s="56" t="s">
        <v>262</v>
      </c>
      <c r="H5" s="138"/>
      <c r="I5" s="333"/>
    </row>
    <row r="6" spans="1:27" s="53" customFormat="1" ht="15.9" customHeight="1">
      <c r="A6" s="587"/>
      <c r="C6" s="359"/>
      <c r="D6" s="1072"/>
      <c r="E6" s="1"/>
      <c r="F6" s="1"/>
      <c r="G6" s="56" t="s">
        <v>263</v>
      </c>
      <c r="H6" s="138"/>
      <c r="I6" s="333"/>
    </row>
    <row r="7" spans="1:27" s="53" customFormat="1" ht="15.9" customHeight="1">
      <c r="A7" s="587"/>
      <c r="C7" s="359"/>
      <c r="D7" s="1072"/>
      <c r="E7" s="1"/>
      <c r="F7" s="1"/>
      <c r="G7" s="56" t="s">
        <v>264</v>
      </c>
      <c r="H7" s="136"/>
      <c r="I7" s="334"/>
    </row>
    <row r="8" spans="1:27" s="53" customFormat="1" ht="15.9" customHeight="1">
      <c r="A8" s="587"/>
      <c r="C8" s="359"/>
      <c r="D8" s="1072"/>
      <c r="E8" s="1"/>
      <c r="F8" s="1"/>
      <c r="G8" s="139" t="str">
        <f>IF(H3="Водоотведение","Вид сточных вод","Вид воды")</f>
        <v>Вид воды</v>
      </c>
      <c r="H8" s="138"/>
      <c r="I8" s="333"/>
    </row>
    <row r="9" spans="1:27" s="53" customFormat="1" ht="15.9" customHeight="1">
      <c r="A9" s="587"/>
      <c r="C9" s="359"/>
      <c r="D9" s="1072"/>
      <c r="E9" s="1"/>
      <c r="F9" s="1"/>
      <c r="G9" s="139" t="s">
        <v>1031</v>
      </c>
      <c r="H9" s="528"/>
      <c r="I9" s="333"/>
    </row>
    <row r="10" spans="1:27" s="53" customFormat="1" ht="15.9" customHeight="1">
      <c r="A10" s="587"/>
      <c r="B10" s="53" t="b">
        <f t="shared" ref="B10:B15" si="0">org_declaration="Заявление организации"</f>
        <v>1</v>
      </c>
      <c r="C10" s="359"/>
      <c r="D10" s="1072"/>
      <c r="E10" s="1"/>
      <c r="F10" s="1"/>
      <c r="G10" s="56" t="s">
        <v>265</v>
      </c>
      <c r="H10" s="465"/>
      <c r="I10" s="333"/>
    </row>
    <row r="11" spans="1:27" s="53" customFormat="1" ht="15.9" customHeight="1">
      <c r="A11" s="587"/>
      <c r="B11" s="53" t="b">
        <f t="shared" si="0"/>
        <v>1</v>
      </c>
      <c r="C11" s="359"/>
      <c r="D11" s="1072"/>
      <c r="E11" s="1"/>
      <c r="F11" s="1"/>
      <c r="G11" s="56" t="s">
        <v>266</v>
      </c>
      <c r="H11" s="533"/>
      <c r="I11" s="333"/>
    </row>
    <row r="12" spans="1:27" s="53" customFormat="1" ht="15.9" customHeight="1">
      <c r="A12" s="587"/>
      <c r="B12" s="53" t="b">
        <f t="shared" si="0"/>
        <v>1</v>
      </c>
      <c r="C12" s="359"/>
      <c r="D12" s="1072"/>
      <c r="E12" s="1"/>
      <c r="F12" s="1"/>
      <c r="G12" s="56" t="s">
        <v>1187</v>
      </c>
      <c r="H12" s="465"/>
      <c r="I12" s="333"/>
    </row>
    <row r="13" spans="1:27" s="53" customFormat="1" ht="15.9" customHeight="1">
      <c r="A13" s="587"/>
      <c r="B13" s="53" t="b">
        <f t="shared" si="0"/>
        <v>1</v>
      </c>
      <c r="C13" s="359"/>
      <c r="D13" s="1072"/>
      <c r="E13" s="1"/>
      <c r="F13" s="1"/>
      <c r="G13" s="56" t="s">
        <v>267</v>
      </c>
      <c r="H13" s="534"/>
      <c r="I13" s="333"/>
    </row>
    <row r="14" spans="1:27" s="53" customFormat="1" ht="21.75" customHeight="1">
      <c r="A14" s="587"/>
      <c r="B14" s="53" t="b">
        <f t="shared" si="0"/>
        <v>1</v>
      </c>
      <c r="C14" s="359"/>
      <c r="D14" s="1072"/>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72"/>
      <c r="E15" s="1"/>
      <c r="F15" s="1"/>
      <c r="G15" s="56" t="s">
        <v>269</v>
      </c>
      <c r="H15" s="360"/>
      <c r="I15" s="333"/>
    </row>
    <row r="16" spans="1:27" s="53" customFormat="1" ht="30.6">
      <c r="A16" s="53">
        <f>god</f>
        <v>2024</v>
      </c>
      <c r="B16" s="53" t="b">
        <f t="shared" ref="B16:B35" si="1">A16&lt;=last_year_vis</f>
        <v>1</v>
      </c>
      <c r="C16" s="359"/>
      <c r="D16" s="1072"/>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29.1</v>
      </c>
      <c r="I16" s="54"/>
      <c r="J16" s="55"/>
    </row>
    <row r="17" spans="1:10" s="53" customFormat="1" ht="30.6">
      <c r="A17" s="53">
        <f>god</f>
        <v>2024</v>
      </c>
      <c r="B17" s="53" t="b">
        <f t="shared" si="1"/>
        <v>1</v>
      </c>
      <c r="C17" s="359"/>
      <c r="D17" s="1072"/>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72.962245340268751</v>
      </c>
      <c r="I17" s="54"/>
    </row>
    <row r="18" spans="1:10" s="53" customFormat="1" ht="30.6">
      <c r="A18" s="53">
        <f>god+1</f>
        <v>2025</v>
      </c>
      <c r="B18" s="53" t="b">
        <f t="shared" si="1"/>
        <v>0</v>
      </c>
      <c r="C18" s="359"/>
      <c r="D18" s="1072"/>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0.6">
      <c r="A19" s="53">
        <f>god+1</f>
        <v>2025</v>
      </c>
      <c r="B19" s="53" t="b">
        <f t="shared" si="1"/>
        <v>0</v>
      </c>
      <c r="C19" s="359"/>
      <c r="D19" s="1072"/>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0.6">
      <c r="A20" s="53">
        <f>god+2</f>
        <v>2026</v>
      </c>
      <c r="B20" s="53" t="b">
        <f t="shared" si="1"/>
        <v>0</v>
      </c>
      <c r="C20" s="359"/>
      <c r="D20" s="1072"/>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0.6">
      <c r="A21" s="53">
        <f>god+2</f>
        <v>2026</v>
      </c>
      <c r="B21" s="53" t="b">
        <f t="shared" si="1"/>
        <v>0</v>
      </c>
      <c r="C21" s="359"/>
      <c r="D21" s="1072"/>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0.6">
      <c r="A22" s="53">
        <f>god+3</f>
        <v>2027</v>
      </c>
      <c r="B22" s="53" t="b">
        <f t="shared" si="1"/>
        <v>0</v>
      </c>
      <c r="C22" s="359"/>
      <c r="D22" s="1072"/>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0.6">
      <c r="A23" s="53">
        <f>god+3</f>
        <v>2027</v>
      </c>
      <c r="B23" s="53" t="b">
        <f t="shared" si="1"/>
        <v>0</v>
      </c>
      <c r="C23" s="359"/>
      <c r="D23" s="1072"/>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0.6">
      <c r="A24" s="53">
        <f>god+4</f>
        <v>2028</v>
      </c>
      <c r="B24" s="53" t="b">
        <f t="shared" si="1"/>
        <v>0</v>
      </c>
      <c r="C24" s="359"/>
      <c r="D24" s="1072"/>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0.6">
      <c r="A25" s="53">
        <f>god+4</f>
        <v>2028</v>
      </c>
      <c r="B25" s="53" t="b">
        <f t="shared" si="1"/>
        <v>0</v>
      </c>
      <c r="C25" s="359"/>
      <c r="D25" s="1072"/>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0.6">
      <c r="A26" s="53">
        <f>god+5</f>
        <v>2029</v>
      </c>
      <c r="B26" s="53" t="b">
        <f t="shared" si="1"/>
        <v>0</v>
      </c>
      <c r="C26" s="359"/>
      <c r="D26" s="1072"/>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0.6">
      <c r="A27" s="53">
        <f>god+5</f>
        <v>2029</v>
      </c>
      <c r="B27" s="53" t="b">
        <f t="shared" si="1"/>
        <v>0</v>
      </c>
      <c r="C27" s="359"/>
      <c r="D27" s="1072"/>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0.6">
      <c r="A28" s="53">
        <f>god+6</f>
        <v>2030</v>
      </c>
      <c r="B28" s="53" t="b">
        <f t="shared" si="1"/>
        <v>0</v>
      </c>
      <c r="C28" s="359"/>
      <c r="D28" s="1072"/>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0.6">
      <c r="A29" s="53">
        <f>god+6</f>
        <v>2030</v>
      </c>
      <c r="B29" s="53" t="b">
        <f t="shared" si="1"/>
        <v>0</v>
      </c>
      <c r="C29" s="359"/>
      <c r="D29" s="1072"/>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0.6">
      <c r="A30" s="53">
        <f>god+7</f>
        <v>2031</v>
      </c>
      <c r="B30" s="53" t="b">
        <f t="shared" si="1"/>
        <v>0</v>
      </c>
      <c r="C30" s="359"/>
      <c r="D30" s="1072"/>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0.6">
      <c r="A31" s="53">
        <f>god+7</f>
        <v>2031</v>
      </c>
      <c r="B31" s="53" t="b">
        <f t="shared" si="1"/>
        <v>0</v>
      </c>
      <c r="C31" s="359"/>
      <c r="D31" s="1072"/>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0.6">
      <c r="A32" s="53">
        <f>god+8</f>
        <v>2032</v>
      </c>
      <c r="B32" s="53" t="b">
        <f t="shared" si="1"/>
        <v>0</v>
      </c>
      <c r="C32" s="359"/>
      <c r="D32" s="1072"/>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0.6">
      <c r="A33" s="53">
        <f>god+8</f>
        <v>2032</v>
      </c>
      <c r="B33" s="53" t="b">
        <f t="shared" si="1"/>
        <v>0</v>
      </c>
      <c r="C33" s="359"/>
      <c r="D33" s="1072"/>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0.6">
      <c r="A34" s="53">
        <f>god+9</f>
        <v>2033</v>
      </c>
      <c r="B34" s="53" t="b">
        <f t="shared" si="1"/>
        <v>0</v>
      </c>
      <c r="C34" s="359"/>
      <c r="D34" s="1072"/>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0.6">
      <c r="A35" s="53">
        <f>god+9</f>
        <v>2033</v>
      </c>
      <c r="B35" s="53" t="b">
        <f t="shared" si="1"/>
        <v>0</v>
      </c>
      <c r="C35" s="359"/>
      <c r="D35" s="1072"/>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68" t="s">
        <v>226</v>
      </c>
      <c r="F37" s="1068"/>
      <c r="G37" s="1068"/>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69" t="s">
        <v>229</v>
      </c>
      <c r="F41" s="1068" t="s">
        <v>230</v>
      </c>
      <c r="G41" s="1068"/>
      <c r="H41" s="377"/>
      <c r="I41" s="54"/>
    </row>
    <row r="42" spans="1:27" s="53" customFormat="1" ht="15.9" customHeight="1">
      <c r="C42" s="582"/>
      <c r="E42" s="1069"/>
      <c r="F42" s="1068" t="s">
        <v>231</v>
      </c>
      <c r="G42" s="1068"/>
      <c r="H42" s="358"/>
      <c r="I42" s="54"/>
    </row>
    <row r="43" spans="1:27" s="53" customFormat="1" ht="15.9" customHeight="1">
      <c r="C43" s="582"/>
      <c r="E43" s="1069"/>
      <c r="F43" s="1068" t="s">
        <v>232</v>
      </c>
      <c r="G43" s="1068"/>
      <c r="H43" s="377"/>
      <c r="I43" s="54"/>
    </row>
    <row r="44" spans="1:27" s="53" customFormat="1" ht="15.9" customHeight="1">
      <c r="C44" s="582"/>
      <c r="E44" s="1069"/>
      <c r="F44" s="1068" t="s">
        <v>233</v>
      </c>
      <c r="G44" s="1068"/>
      <c r="H44" s="141"/>
      <c r="I44" s="54"/>
    </row>
    <row r="45" spans="1:27" s="53" customFormat="1" ht="15.9" customHeight="1">
      <c r="C45" s="582"/>
      <c r="E45" s="1069"/>
      <c r="F45" s="1068" t="s">
        <v>234</v>
      </c>
      <c r="G45" s="1068"/>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69" t="s">
        <v>229</v>
      </c>
      <c r="F48" s="1068" t="s">
        <v>230</v>
      </c>
      <c r="G48" s="1068"/>
      <c r="H48" s="377"/>
      <c r="I48" s="54"/>
    </row>
    <row r="49" spans="1:27" s="53" customFormat="1" ht="15.9" customHeight="1">
      <c r="C49" s="582"/>
      <c r="E49" s="1069"/>
      <c r="F49" s="1068" t="s">
        <v>231</v>
      </c>
      <c r="G49" s="1068"/>
      <c r="H49" s="358"/>
      <c r="I49" s="54"/>
    </row>
    <row r="50" spans="1:27" s="53" customFormat="1" ht="15.9" customHeight="1">
      <c r="C50" s="582"/>
      <c r="E50" s="1069"/>
      <c r="F50" s="1068" t="s">
        <v>232</v>
      </c>
      <c r="G50" s="1068"/>
      <c r="H50" s="377"/>
      <c r="I50" s="54"/>
    </row>
    <row r="51" spans="1:27" s="53" customFormat="1" ht="15.9" customHeight="1">
      <c r="C51" s="582"/>
      <c r="E51" s="1069"/>
      <c r="F51" s="1068" t="s">
        <v>233</v>
      </c>
      <c r="G51" s="1068"/>
      <c r="H51" s="141"/>
      <c r="I51" s="54"/>
    </row>
    <row r="52" spans="1:27" s="53" customFormat="1" ht="15.9" customHeight="1">
      <c r="C52" s="582"/>
      <c r="E52" s="1069"/>
      <c r="F52" s="1068" t="s">
        <v>237</v>
      </c>
      <c r="G52" s="1068"/>
      <c r="H52" s="141"/>
      <c r="I52" s="54"/>
    </row>
    <row r="53" spans="1:27" s="53" customFormat="1" ht="15.9" customHeight="1">
      <c r="C53" s="582"/>
      <c r="E53" s="1069"/>
      <c r="F53" s="1068" t="s">
        <v>238</v>
      </c>
      <c r="G53" s="1068"/>
      <c r="H53" s="141"/>
      <c r="I53" s="54"/>
    </row>
    <row r="54" spans="1:27" s="558" customFormat="1">
      <c r="A54" s="557" t="s">
        <v>1394</v>
      </c>
      <c r="M54" s="559"/>
      <c r="N54" s="559"/>
      <c r="O54" s="559"/>
      <c r="P54" s="559"/>
      <c r="AA54" s="560"/>
    </row>
    <row r="55" spans="1:27" s="53" customFormat="1" ht="15.9" customHeight="1">
      <c r="C55" s="582"/>
      <c r="D55" s="147" t="s">
        <v>283</v>
      </c>
      <c r="E55" s="1069" t="s">
        <v>229</v>
      </c>
      <c r="F55" s="1068" t="s">
        <v>230</v>
      </c>
      <c r="G55" s="1068"/>
      <c r="H55" s="377"/>
      <c r="I55" s="54"/>
    </row>
    <row r="56" spans="1:27" s="53" customFormat="1" ht="15.9" customHeight="1">
      <c r="C56" s="582"/>
      <c r="E56" s="1069"/>
      <c r="F56" s="1068" t="s">
        <v>231</v>
      </c>
      <c r="G56" s="1068"/>
      <c r="H56" s="583"/>
      <c r="I56" s="54"/>
    </row>
    <row r="57" spans="1:27" s="53" customFormat="1" ht="15.9" customHeight="1">
      <c r="C57" s="582"/>
      <c r="E57" s="1069"/>
      <c r="F57" s="1068" t="s">
        <v>232</v>
      </c>
      <c r="G57" s="1068"/>
      <c r="H57" s="377"/>
      <c r="I57" s="54"/>
    </row>
    <row r="58" spans="1:27" s="53" customFormat="1" ht="15.9" customHeight="1">
      <c r="C58" s="582"/>
      <c r="E58" s="1069"/>
      <c r="F58" s="1068" t="s">
        <v>233</v>
      </c>
      <c r="G58" s="1068"/>
      <c r="H58" s="141"/>
      <c r="I58" s="54"/>
    </row>
    <row r="59" spans="1:27" s="53" customFormat="1" ht="15.9" customHeight="1">
      <c r="C59" s="582"/>
      <c r="E59" s="1069"/>
      <c r="F59" s="1068" t="s">
        <v>239</v>
      </c>
      <c r="G59" s="1068"/>
      <c r="H59" s="141"/>
      <c r="I59" s="54"/>
    </row>
    <row r="60" spans="1:27" s="53" customFormat="1" ht="15.9" customHeight="1">
      <c r="C60" s="582"/>
      <c r="E60" s="1069"/>
      <c r="F60" s="1068" t="s">
        <v>1148</v>
      </c>
      <c r="G60" s="1068"/>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73"/>
      <c r="P81" s="1074"/>
      <c r="Q81" s="1074"/>
      <c r="R81" s="1074"/>
      <c r="S81" s="1075"/>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73"/>
      <c r="P88" s="1074"/>
      <c r="Q88" s="1074"/>
      <c r="R88" s="1074"/>
      <c r="S88" s="1075"/>
    </row>
    <row r="89" spans="1:42">
      <c r="A89" s="146" t="s">
        <v>1044</v>
      </c>
    </row>
    <row r="90" spans="1:42" s="70" customFormat="1" ht="13.8">
      <c r="A90" s="565"/>
      <c r="K90" s="147" t="s">
        <v>283</v>
      </c>
      <c r="L90" s="164">
        <v>1</v>
      </c>
      <c r="M90" s="171"/>
      <c r="N90" s="172"/>
      <c r="O90" s="1086"/>
      <c r="P90" s="1086"/>
      <c r="Q90" s="1086"/>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87"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87"/>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87"/>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87"/>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87"/>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87"/>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88"/>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88"/>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88"/>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88"/>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88"/>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88"/>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88"/>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71"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71"/>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71"/>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71"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71"/>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71"/>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71"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71"/>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71"/>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71"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71"/>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71"/>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71"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71"/>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71"/>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0</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4.9000000000000004</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0</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124.75</v>
      </c>
      <c r="Q425" s="467">
        <f>Q427-Q426</f>
        <v>3331.0608272091545</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124.75</v>
      </c>
      <c r="Q427" s="314">
        <f>Q428+Q429+Q441+Q445+Q446+Q447+Q448-Q449+Q450+Q451</f>
        <v>3331.0608272091545</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124.75</v>
      </c>
      <c r="Q429" s="470">
        <f>SUM(Q430:Q440)</f>
        <v>124.75</v>
      </c>
      <c r="R429" s="473"/>
    </row>
    <row r="430" spans="1:27" s="102" customFormat="1" ht="34.200000000000003"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8" outlineLevel="1">
      <c r="A432" s="551" t="str">
        <f t="shared" si="82"/>
        <v>1</v>
      </c>
      <c r="L432" s="589" t="s">
        <v>482</v>
      </c>
      <c r="M432" s="590" t="s">
        <v>483</v>
      </c>
      <c r="N432" s="591"/>
      <c r="O432" s="151" t="s">
        <v>370</v>
      </c>
      <c r="P432" s="301">
        <f>SUMIFS(Налоги!P$15:P$29,Налоги!$A$15:$A$29,$A432,Налоги!$L$15:$L$29,"0")</f>
        <v>124.75</v>
      </c>
      <c r="Q432" s="469">
        <f>SUMIFS(Налоги!Q$15:Q$29,Налоги!$A$15:$A$29,$A432,Налоги!$L$15:$L$29,"0")</f>
        <v>124.75</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2605.8208272091547</v>
      </c>
      <c r="R441" s="473"/>
    </row>
    <row r="442" spans="1:18" s="102" customFormat="1" ht="22.8" outlineLevel="1">
      <c r="A442" s="551" t="str">
        <f t="shared" si="82"/>
        <v>1</v>
      </c>
      <c r="L442" s="307" t="s">
        <v>168</v>
      </c>
      <c r="M442" s="310" t="s">
        <v>500</v>
      </c>
      <c r="N442" s="103" t="s">
        <v>501</v>
      </c>
      <c r="O442" s="151" t="s">
        <v>502</v>
      </c>
      <c r="P442" s="301"/>
      <c r="Q442" s="469">
        <f>SUMIFS(ЭЭ!O$15:O$27,ЭЭ!$A$15:$A$27,$A442,ЭЭ!$M$15:$M$27,"Удельный расход электроэнергии")</f>
        <v>1.3010289256198346</v>
      </c>
      <c r="R442" s="473"/>
    </row>
    <row r="443" spans="1:18" s="102" customFormat="1" ht="22.8" outlineLevel="1">
      <c r="A443" s="551" t="str">
        <f t="shared" si="82"/>
        <v>1</v>
      </c>
      <c r="L443" s="307" t="s">
        <v>628</v>
      </c>
      <c r="M443" s="310" t="s">
        <v>1182</v>
      </c>
      <c r="N443" s="103" t="s">
        <v>503</v>
      </c>
      <c r="O443" s="151" t="s">
        <v>504</v>
      </c>
      <c r="P443" s="301"/>
      <c r="Q443" s="469">
        <f>SUMIFS(ЭЭ!Q$15:Q$27,ЭЭ!$A$15:$A$27,$A443,ЭЭ!$M$15:$M$27,"Объём воды/сточных вод")</f>
        <v>238.44</v>
      </c>
      <c r="R443" s="473"/>
    </row>
    <row r="444" spans="1:18" s="102" customFormat="1" ht="22.8" outlineLevel="1">
      <c r="A444" s="551" t="str">
        <f t="shared" si="82"/>
        <v>1</v>
      </c>
      <c r="L444" s="307" t="s">
        <v>630</v>
      </c>
      <c r="M444" s="310" t="s">
        <v>1122</v>
      </c>
      <c r="N444" s="103" t="s">
        <v>505</v>
      </c>
      <c r="O444" s="151" t="s">
        <v>506</v>
      </c>
      <c r="P444" s="301"/>
      <c r="Q444" s="469">
        <f>SUMIFS(ЭЭ!Q$15:Q$27,ЭЭ!$A$15:$A$27,$A444,ЭЭ!$M$15:$M$27,"Средний (расчетный) тариф")</f>
        <v>8.3999845147303631</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1.31</v>
      </c>
      <c r="R445" s="473"/>
    </row>
    <row r="446" spans="1:18" s="102" customFormat="1" ht="13.8"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327.98</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271.2</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485.83000000000004</v>
      </c>
      <c r="P512" s="411">
        <f>P513+P524+P525++P535+P536+P537+P539+P540+P541+P542+P545</f>
        <v>124.75</v>
      </c>
      <c r="Q512" s="411">
        <f>Q513+Q524+Q525++Q535+Q536+Q537+Q539+Q540+Q541+Q542+Q545</f>
        <v>124.75</v>
      </c>
      <c r="R512" s="410">
        <f t="shared" ref="R512:R522" si="87">Q512-P512</f>
        <v>0</v>
      </c>
      <c r="S512" s="411">
        <f>S513+S524+S525++S535+S536+S537+S539+S540+S541+S542+S545</f>
        <v>725.37</v>
      </c>
      <c r="T512" s="411">
        <f t="shared" ref="T512:AM512" si="88">T513+T524+T525++T535+T536+T537+T539+T540+T541+T542+T545</f>
        <v>368.51</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147.48000000000002</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-79.668307208734845</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263.59000000000003</v>
      </c>
      <c r="P525" s="410">
        <f t="shared" ref="P525:AM525" si="103">SUM(P526:P534)</f>
        <v>124.75</v>
      </c>
      <c r="Q525" s="410">
        <f t="shared" si="103"/>
        <v>124.75</v>
      </c>
      <c r="R525" s="410">
        <f t="shared" ref="R525:R534" si="104">Q525-P525</f>
        <v>0</v>
      </c>
      <c r="S525" s="410">
        <f t="shared" si="103"/>
        <v>511.27</v>
      </c>
      <c r="T525" s="411">
        <f t="shared" si="103"/>
        <v>154.41000000000003</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147.48000000000002</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-71.154184677372029</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SUMIFS(Налоги!O$15:O$29,Налоги!$A$15:$A$29,$A526,Налоги!$M$15:$M$29,$B526)</f>
        <v>0</v>
      </c>
      <c r="P526" s="428">
        <f>SUMIFS(Налоги!P$15:P$29,Налоги!$A$15:$A$29,$A526,Налоги!$M$15:$M$29,$B526)</f>
        <v>0</v>
      </c>
      <c r="Q526" s="428">
        <f>SUMIFS(Налоги!Q$15:Q$29,Налоги!$A$15:$A$29,$A526,Налоги!$M$15:$M$29,$B526)</f>
        <v>0</v>
      </c>
      <c r="R526" s="416">
        <f t="shared" si="104"/>
        <v>0</v>
      </c>
      <c r="S526" s="428">
        <f>SUMIFS(Налоги!R$15:R$29,Налоги!$A$15:$A$29,$A526,Налоги!$M$15:$M$29,$B526)</f>
        <v>0</v>
      </c>
      <c r="T526" s="428">
        <f>SUMIFS(Налоги!S$15:S$29,Налоги!$A$15:$A$29,$A526,Налоги!$M$15:$M$29,$B526)</f>
        <v>0</v>
      </c>
      <c r="U526" s="428">
        <f>SUMIFS(Налоги!T$15:T$29,Налоги!$A$15:$A$29,$A526,Налоги!$M$15:$M$29,$B526)</f>
        <v>0</v>
      </c>
      <c r="V526" s="428">
        <f>SUMIFS(Налоги!U$15:U$29,Налоги!$A$15:$A$29,$A526,Налоги!$M$15:$M$29,$B526)</f>
        <v>0</v>
      </c>
      <c r="W526" s="428">
        <f>SUMIFS(Налоги!V$15:V$29,Налоги!$A$15:$A$29,$A526,Налоги!$M$15:$M$29,$B526)</f>
        <v>0</v>
      </c>
      <c r="X526" s="428">
        <f>SUMIFS(Налоги!W$15:W$29,Налоги!$A$15:$A$29,$A526,Налоги!$M$15:$M$29,$B526)</f>
        <v>0</v>
      </c>
      <c r="Y526" s="428">
        <f>SUMIFS(Налоги!X$15:X$29,Налоги!$A$15:$A$29,$A526,Налоги!$M$15:$M$29,$B526)</f>
        <v>0</v>
      </c>
      <c r="Z526" s="428">
        <f>SUMIFS(Налоги!Y$15:Y$29,Налоги!$A$15:$A$29,$A526,Налоги!$M$15:$M$29,$B526)</f>
        <v>0</v>
      </c>
      <c r="AA526" s="428">
        <f>SUMIFS(Налоги!Z$15:Z$29,Налоги!$A$15:$A$29,$A526,Налоги!$M$15:$M$29,$B526)</f>
        <v>0</v>
      </c>
      <c r="AB526" s="428">
        <f>SUMIFS(Налоги!AA$15:AA$29,Налоги!$A$15:$A$29,$A526,Налоги!$M$15:$M$29,$B526)</f>
        <v>0</v>
      </c>
      <c r="AC526" s="428">
        <f>SUMIFS(Налоги!AB$15:AB$29,Налоги!$A$15:$A$29,$A526,Налоги!$M$15:$M$29,$B526)</f>
        <v>0</v>
      </c>
      <c r="AD526" s="428">
        <f>SUMIFS(Налоги!AC$15:AC$29,Налоги!$A$15:$A$29,$A526,Налоги!$M$15:$M$29,$B526)</f>
        <v>0</v>
      </c>
      <c r="AE526" s="428">
        <f>SUMIFS(Налоги!AD$15:AD$29,Налоги!$A$15:$A$29,$A526,Налоги!$M$15:$M$29,$B526)</f>
        <v>0</v>
      </c>
      <c r="AF526" s="428">
        <f>SUMIFS(Налоги!AE$15:AE$29,Налоги!$A$15:$A$29,$A526,Налоги!$M$15:$M$29,$B526)</f>
        <v>0</v>
      </c>
      <c r="AG526" s="428">
        <f>SUMIFS(Налоги!AF$15:AF$29,Налоги!$A$15:$A$29,$A526,Налоги!$M$15:$M$29,$B526)</f>
        <v>0</v>
      </c>
      <c r="AH526" s="428">
        <f>SUMIFS(Налоги!AG$15:AG$29,Налоги!$A$15:$A$29,$A526,Налоги!$M$15:$M$29,$B526)</f>
        <v>0</v>
      </c>
      <c r="AI526" s="428">
        <f>SUMIFS(Налоги!AH$15:AH$29,Налоги!$A$15:$A$29,$A526,Налоги!$M$15:$M$29,$B526)</f>
        <v>0</v>
      </c>
      <c r="AJ526" s="428">
        <f>SUMIFS(Налоги!AI$15:AI$29,Налоги!$A$15:$A$29,$A526,Налоги!$M$15:$M$29,$B526)</f>
        <v>0</v>
      </c>
      <c r="AK526" s="428">
        <f>SUMIFS(Налоги!AJ$15:AJ$29,Налоги!$A$15:$A$29,$A526,Налоги!$M$15:$M$29,$B526)</f>
        <v>0</v>
      </c>
      <c r="AL526" s="428">
        <f>SUMIFS(Налоги!AK$15:AK$29,Налоги!$A$15:$A$29,$A526,Налоги!$M$15:$M$29,$B526)</f>
        <v>0</v>
      </c>
      <c r="AM526" s="428">
        <f>SUMIFS(Налоги!AL$15:AL$29,Налоги!$A$15:$A$29,$A526,Налоги!$M$15:$M$29,$B526)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SUMIFS(Налоги!O$15:O$29,Налоги!$A$15:$A$29,$A527,Налоги!$M$15:$M$29,$B527)</f>
        <v>0</v>
      </c>
      <c r="P527" s="428">
        <f>SUMIFS(Налоги!P$15:P$29,Налоги!$A$15:$A$29,$A527,Налоги!$M$15:$M$29,$B527)</f>
        <v>0</v>
      </c>
      <c r="Q527" s="428">
        <f>SUMIFS(Налоги!Q$15:Q$29,Налоги!$A$15:$A$29,$A527,Налоги!$M$15:$M$29,$B527)</f>
        <v>0</v>
      </c>
      <c r="R527" s="416">
        <f t="shared" si="104"/>
        <v>0</v>
      </c>
      <c r="S527" s="428">
        <f>SUMIFS(Налоги!R$15:R$29,Налоги!$A$15:$A$29,$A527,Налоги!$M$15:$M$29,$B527)</f>
        <v>0</v>
      </c>
      <c r="T527" s="428">
        <f>SUMIFS(Налоги!S$15:S$29,Налоги!$A$15:$A$29,$A527,Налоги!$M$15:$M$29,$B527)</f>
        <v>0</v>
      </c>
      <c r="U527" s="428">
        <f>SUMIFS(Налоги!T$15:T$29,Налоги!$A$15:$A$29,$A527,Налоги!$M$15:$M$29,$B527)</f>
        <v>0</v>
      </c>
      <c r="V527" s="428">
        <f>SUMIFS(Налоги!U$15:U$29,Налоги!$A$15:$A$29,$A527,Налоги!$M$15:$M$29,$B527)</f>
        <v>0</v>
      </c>
      <c r="W527" s="428">
        <f>SUMIFS(Налоги!V$15:V$29,Налоги!$A$15:$A$29,$A527,Налоги!$M$15:$M$29,$B527)</f>
        <v>0</v>
      </c>
      <c r="X527" s="428">
        <f>SUMIFS(Налоги!W$15:W$29,Налоги!$A$15:$A$29,$A527,Налоги!$M$15:$M$29,$B527)</f>
        <v>0</v>
      </c>
      <c r="Y527" s="428">
        <f>SUMIFS(Налоги!X$15:X$29,Налоги!$A$15:$A$29,$A527,Налоги!$M$15:$M$29,$B527)</f>
        <v>0</v>
      </c>
      <c r="Z527" s="428">
        <f>SUMIFS(Налоги!Y$15:Y$29,Налоги!$A$15:$A$29,$A527,Налоги!$M$15:$M$29,$B527)</f>
        <v>0</v>
      </c>
      <c r="AA527" s="428">
        <f>SUMIFS(Налоги!Z$15:Z$29,Налоги!$A$15:$A$29,$A527,Налоги!$M$15:$M$29,$B527)</f>
        <v>0</v>
      </c>
      <c r="AB527" s="428">
        <f>SUMIFS(Налоги!AA$15:AA$29,Налоги!$A$15:$A$29,$A527,Налоги!$M$15:$M$29,$B527)</f>
        <v>0</v>
      </c>
      <c r="AC527" s="428">
        <f>SUMIFS(Налоги!AB$15:AB$29,Налоги!$A$15:$A$29,$A527,Налоги!$M$15:$M$29,$B527)</f>
        <v>0</v>
      </c>
      <c r="AD527" s="428">
        <f>SUMIFS(Налоги!AC$15:AC$29,Налоги!$A$15:$A$29,$A527,Налоги!$M$15:$M$29,$B527)</f>
        <v>0</v>
      </c>
      <c r="AE527" s="428">
        <f>SUMIFS(Налоги!AD$15:AD$29,Налоги!$A$15:$A$29,$A527,Налоги!$M$15:$M$29,$B527)</f>
        <v>0</v>
      </c>
      <c r="AF527" s="428">
        <f>SUMIFS(Налоги!AE$15:AE$29,Налоги!$A$15:$A$29,$A527,Налоги!$M$15:$M$29,$B527)</f>
        <v>0</v>
      </c>
      <c r="AG527" s="428">
        <f>SUMIFS(Налоги!AF$15:AF$29,Налоги!$A$15:$A$29,$A527,Налоги!$M$15:$M$29,$B527)</f>
        <v>0</v>
      </c>
      <c r="AH527" s="428">
        <f>SUMIFS(Налоги!AG$15:AG$29,Налоги!$A$15:$A$29,$A527,Налоги!$M$15:$M$29,$B527)</f>
        <v>0</v>
      </c>
      <c r="AI527" s="428">
        <f>SUMIFS(Налоги!AH$15:AH$29,Налоги!$A$15:$A$29,$A527,Налоги!$M$15:$M$29,$B527)</f>
        <v>0</v>
      </c>
      <c r="AJ527" s="428">
        <f>SUMIFS(Налоги!AI$15:AI$29,Налоги!$A$15:$A$29,$A527,Налоги!$M$15:$M$29,$B527)</f>
        <v>0</v>
      </c>
      <c r="AK527" s="428">
        <f>SUMIFS(Налоги!AJ$15:AJ$29,Налоги!$A$15:$A$29,$A527,Налоги!$M$15:$M$29,$B527)</f>
        <v>0</v>
      </c>
      <c r="AL527" s="428">
        <f>SUMIFS(Налоги!AK$15:AK$29,Налоги!$A$15:$A$29,$A527,Налоги!$M$15:$M$29,$B527)</f>
        <v>0</v>
      </c>
      <c r="AM527" s="428">
        <f>SUMIFS(Налоги!AL$15:AL$29,Налоги!$A$15:$A$29,$A527,Налоги!$M$15:$M$29,$B527)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SUMIFS(Налоги!O$15:O$29,Налоги!$A$15:$A$29,$A528,Налоги!$M$15:$M$29,$B528)</f>
        <v>0</v>
      </c>
      <c r="P528" s="428">
        <f>SUMIFS(Налоги!P$15:P$29,Налоги!$A$15:$A$29,$A528,Налоги!$M$15:$M$29,$B528)</f>
        <v>0</v>
      </c>
      <c r="Q528" s="428">
        <f>SUMIFS(Налоги!Q$15:Q$29,Налоги!$A$15:$A$29,$A528,Налоги!$M$15:$M$29,$B528)</f>
        <v>0</v>
      </c>
      <c r="R528" s="416">
        <f t="shared" si="104"/>
        <v>0</v>
      </c>
      <c r="S528" s="428">
        <f>SUMIFS(Налоги!R$15:R$29,Налоги!$A$15:$A$29,$A528,Налоги!$M$15:$M$29,$B528)</f>
        <v>0</v>
      </c>
      <c r="T528" s="428">
        <f>SUMIFS(Налоги!S$15:S$29,Налоги!$A$15:$A$29,$A528,Налоги!$M$15:$M$29,$B528)</f>
        <v>0</v>
      </c>
      <c r="U528" s="428">
        <f>SUMIFS(Налоги!T$15:T$29,Налоги!$A$15:$A$29,$A528,Налоги!$M$15:$M$29,$B528)</f>
        <v>0</v>
      </c>
      <c r="V528" s="428">
        <f>SUMIFS(Налоги!U$15:U$29,Налоги!$A$15:$A$29,$A528,Налоги!$M$15:$M$29,$B528)</f>
        <v>0</v>
      </c>
      <c r="W528" s="428">
        <f>SUMIFS(Налоги!V$15:V$29,Налоги!$A$15:$A$29,$A528,Налоги!$M$15:$M$29,$B528)</f>
        <v>0</v>
      </c>
      <c r="X528" s="428">
        <f>SUMIFS(Налоги!W$15:W$29,Налоги!$A$15:$A$29,$A528,Налоги!$M$15:$M$29,$B528)</f>
        <v>0</v>
      </c>
      <c r="Y528" s="428">
        <f>SUMIFS(Налоги!X$15:X$29,Налоги!$A$15:$A$29,$A528,Налоги!$M$15:$M$29,$B528)</f>
        <v>0</v>
      </c>
      <c r="Z528" s="428">
        <f>SUMIFS(Налоги!Y$15:Y$29,Налоги!$A$15:$A$29,$A528,Налоги!$M$15:$M$29,$B528)</f>
        <v>0</v>
      </c>
      <c r="AA528" s="428">
        <f>SUMIFS(Налоги!Z$15:Z$29,Налоги!$A$15:$A$29,$A528,Налоги!$M$15:$M$29,$B528)</f>
        <v>0</v>
      </c>
      <c r="AB528" s="428">
        <f>SUMIFS(Налоги!AA$15:AA$29,Налоги!$A$15:$A$29,$A528,Налоги!$M$15:$M$29,$B528)</f>
        <v>0</v>
      </c>
      <c r="AC528" s="428">
        <f>SUMIFS(Налоги!AB$15:AB$29,Налоги!$A$15:$A$29,$A528,Налоги!$M$15:$M$29,$B528)</f>
        <v>0</v>
      </c>
      <c r="AD528" s="428">
        <f>SUMIFS(Налоги!AC$15:AC$29,Налоги!$A$15:$A$29,$A528,Налоги!$M$15:$M$29,$B528)</f>
        <v>0</v>
      </c>
      <c r="AE528" s="428">
        <f>SUMIFS(Налоги!AD$15:AD$29,Налоги!$A$15:$A$29,$A528,Налоги!$M$15:$M$29,$B528)</f>
        <v>0</v>
      </c>
      <c r="AF528" s="428">
        <f>SUMIFS(Налоги!AE$15:AE$29,Налоги!$A$15:$A$29,$A528,Налоги!$M$15:$M$29,$B528)</f>
        <v>0</v>
      </c>
      <c r="AG528" s="428">
        <f>SUMIFS(Налоги!AF$15:AF$29,Налоги!$A$15:$A$29,$A528,Налоги!$M$15:$M$29,$B528)</f>
        <v>0</v>
      </c>
      <c r="AH528" s="428">
        <f>SUMIFS(Налоги!AG$15:AG$29,Налоги!$A$15:$A$29,$A528,Налоги!$M$15:$M$29,$B528)</f>
        <v>0</v>
      </c>
      <c r="AI528" s="428">
        <f>SUMIFS(Налоги!AH$15:AH$29,Налоги!$A$15:$A$29,$A528,Налоги!$M$15:$M$29,$B528)</f>
        <v>0</v>
      </c>
      <c r="AJ528" s="428">
        <f>SUMIFS(Налоги!AI$15:AI$29,Налоги!$A$15:$A$29,$A528,Налоги!$M$15:$M$29,$B528)</f>
        <v>0</v>
      </c>
      <c r="AK528" s="428">
        <f>SUMIFS(Налоги!AJ$15:AJ$29,Налоги!$A$15:$A$29,$A528,Налоги!$M$15:$M$29,$B528)</f>
        <v>0</v>
      </c>
      <c r="AL528" s="428">
        <f>SUMIFS(Налоги!AK$15:AK$29,Налоги!$A$15:$A$29,$A528,Налоги!$M$15:$M$29,$B528)</f>
        <v>0</v>
      </c>
      <c r="AM528" s="428">
        <f>SUMIFS(Налоги!AL$15:AL$29,Налоги!$A$15:$A$29,$A528,Налоги!$M$15:$M$29,$B528)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SUMIFS(Налоги!O$15:O$29,Налоги!$A$15:$A$29,$A529,Налоги!$M$15:$M$29,$B529)</f>
        <v>69.7</v>
      </c>
      <c r="P529" s="428">
        <f>SUMIFS(Налоги!P$15:P$29,Налоги!$A$15:$A$29,$A529,Налоги!$M$15:$M$29,$B529)</f>
        <v>62.45</v>
      </c>
      <c r="Q529" s="428">
        <f>SUMIFS(Налоги!Q$15:Q$29,Налоги!$A$15:$A$29,$A529,Налоги!$M$15:$M$29,$B529)</f>
        <v>62.45</v>
      </c>
      <c r="R529" s="416">
        <f t="shared" si="104"/>
        <v>0</v>
      </c>
      <c r="S529" s="428">
        <f>SUMIFS(Налоги!R$15:R$29,Налоги!$A$15:$A$29,$A529,Налоги!$M$15:$M$29,$B529)</f>
        <v>81.069999999999993</v>
      </c>
      <c r="T529" s="428">
        <f>SUMIFS(Налоги!S$15:S$29,Налоги!$A$15:$A$29,$A529,Налоги!$M$15:$M$29,$B529)</f>
        <v>86.68</v>
      </c>
      <c r="U529" s="428">
        <f>SUMIFS(Налоги!T$15:T$29,Налоги!$A$15:$A$29,$A529,Налоги!$M$15:$M$29,$B529)</f>
        <v>0</v>
      </c>
      <c r="V529" s="428">
        <f>SUMIFS(Налоги!U$15:U$29,Налоги!$A$15:$A$29,$A529,Налоги!$M$15:$M$29,$B529)</f>
        <v>0</v>
      </c>
      <c r="W529" s="428">
        <f>SUMIFS(Налоги!V$15:V$29,Налоги!$A$15:$A$29,$A529,Налоги!$M$15:$M$29,$B529)</f>
        <v>0</v>
      </c>
      <c r="X529" s="428">
        <f>SUMIFS(Налоги!W$15:W$29,Налоги!$A$15:$A$29,$A529,Налоги!$M$15:$M$29,$B529)</f>
        <v>0</v>
      </c>
      <c r="Y529" s="428">
        <f>SUMIFS(Налоги!X$15:X$29,Налоги!$A$15:$A$29,$A529,Налоги!$M$15:$M$29,$B529)</f>
        <v>0</v>
      </c>
      <c r="Z529" s="428">
        <f>SUMIFS(Налоги!Y$15:Y$29,Налоги!$A$15:$A$29,$A529,Налоги!$M$15:$M$29,$B529)</f>
        <v>0</v>
      </c>
      <c r="AA529" s="428">
        <f>SUMIFS(Налоги!Z$15:Z$29,Налоги!$A$15:$A$29,$A529,Налоги!$M$15:$M$29,$B529)</f>
        <v>0</v>
      </c>
      <c r="AB529" s="428">
        <f>SUMIFS(Налоги!AA$15:AA$29,Налоги!$A$15:$A$29,$A529,Налоги!$M$15:$M$29,$B529)</f>
        <v>0</v>
      </c>
      <c r="AC529" s="428">
        <f>SUMIFS(Налоги!AB$15:AB$29,Налоги!$A$15:$A$29,$A529,Налоги!$M$15:$M$29,$B529)</f>
        <v>0</v>
      </c>
      <c r="AD529" s="428">
        <f>SUMIFS(Налоги!AC$15:AC$29,Налоги!$A$15:$A$29,$A529,Налоги!$M$15:$M$29,$B529)</f>
        <v>81.78</v>
      </c>
      <c r="AE529" s="428">
        <f>SUMIFS(Налоги!AD$15:AD$29,Налоги!$A$15:$A$29,$A529,Налоги!$M$15:$M$29,$B529)</f>
        <v>0</v>
      </c>
      <c r="AF529" s="428">
        <f>SUMIFS(Налоги!AE$15:AE$29,Налоги!$A$15:$A$29,$A529,Налоги!$M$15:$M$29,$B529)</f>
        <v>0</v>
      </c>
      <c r="AG529" s="428">
        <f>SUMIFS(Налоги!AF$15:AF$29,Налоги!$A$15:$A$29,$A529,Налоги!$M$15:$M$29,$B529)</f>
        <v>0</v>
      </c>
      <c r="AH529" s="428">
        <f>SUMIFS(Налоги!AG$15:AG$29,Налоги!$A$15:$A$29,$A529,Налоги!$M$15:$M$29,$B529)</f>
        <v>0</v>
      </c>
      <c r="AI529" s="428">
        <f>SUMIFS(Налоги!AH$15:AH$29,Налоги!$A$15:$A$29,$A529,Налоги!$M$15:$M$29,$B529)</f>
        <v>0</v>
      </c>
      <c r="AJ529" s="428">
        <f>SUMIFS(Налоги!AI$15:AI$29,Налоги!$A$15:$A$29,$A529,Налоги!$M$15:$M$29,$B529)</f>
        <v>0</v>
      </c>
      <c r="AK529" s="428">
        <f>SUMIFS(Налоги!AJ$15:AJ$29,Налоги!$A$15:$A$29,$A529,Налоги!$M$15:$M$29,$B529)</f>
        <v>0</v>
      </c>
      <c r="AL529" s="428">
        <f>SUMIFS(Налоги!AK$15:AK$29,Налоги!$A$15:$A$29,$A529,Налоги!$M$15:$M$29,$B529)</f>
        <v>0</v>
      </c>
      <c r="AM529" s="428">
        <f>SUMIFS(Налоги!AL$15:AL$29,Налоги!$A$15:$A$29,$A529,Налоги!$M$15:$M$29,$B529)</f>
        <v>0</v>
      </c>
      <c r="AN529" s="416">
        <f t="shared" si="92"/>
        <v>0.87578635746886402</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SUMIFS(Налоги!O$15:O$29,Налоги!$A$15:$A$29,$A530,Налоги!$M$15:$M$29,$B530)</f>
        <v>0</v>
      </c>
      <c r="P530" s="428">
        <f>SUMIFS(Налоги!P$15:P$29,Налоги!$A$15:$A$29,$A530,Налоги!$M$15:$M$29,$B530)</f>
        <v>0</v>
      </c>
      <c r="Q530" s="428">
        <f>SUMIFS(Налоги!Q$15:Q$29,Налоги!$A$15:$A$29,$A530,Налоги!$M$15:$M$29,$B530)</f>
        <v>0</v>
      </c>
      <c r="R530" s="416">
        <f t="shared" si="104"/>
        <v>0</v>
      </c>
      <c r="S530" s="428">
        <f>SUMIFS(Налоги!R$15:R$29,Налоги!$A$15:$A$29,$A530,Налоги!$M$15:$M$29,$B530)</f>
        <v>0</v>
      </c>
      <c r="T530" s="428">
        <f>SUMIFS(Налоги!S$15:S$29,Налоги!$A$15:$A$29,$A530,Налоги!$M$15:$M$29,$B530)</f>
        <v>0</v>
      </c>
      <c r="U530" s="428">
        <f>SUMIFS(Налоги!T$15:T$29,Налоги!$A$15:$A$29,$A530,Налоги!$M$15:$M$29,$B530)</f>
        <v>0</v>
      </c>
      <c r="V530" s="428">
        <f>SUMIFS(Налоги!U$15:U$29,Налоги!$A$15:$A$29,$A530,Налоги!$M$15:$M$29,$B530)</f>
        <v>0</v>
      </c>
      <c r="W530" s="428">
        <f>SUMIFS(Налоги!V$15:V$29,Налоги!$A$15:$A$29,$A530,Налоги!$M$15:$M$29,$B530)</f>
        <v>0</v>
      </c>
      <c r="X530" s="428">
        <f>SUMIFS(Налоги!W$15:W$29,Налоги!$A$15:$A$29,$A530,Налоги!$M$15:$M$29,$B530)</f>
        <v>0</v>
      </c>
      <c r="Y530" s="428">
        <f>SUMIFS(Налоги!X$15:X$29,Налоги!$A$15:$A$29,$A530,Налоги!$M$15:$M$29,$B530)</f>
        <v>0</v>
      </c>
      <c r="Z530" s="428">
        <f>SUMIFS(Налоги!Y$15:Y$29,Налоги!$A$15:$A$29,$A530,Налоги!$M$15:$M$29,$B530)</f>
        <v>0</v>
      </c>
      <c r="AA530" s="428">
        <f>SUMIFS(Налоги!Z$15:Z$29,Налоги!$A$15:$A$29,$A530,Налоги!$M$15:$M$29,$B530)</f>
        <v>0</v>
      </c>
      <c r="AB530" s="428">
        <f>SUMIFS(Налоги!AA$15:AA$29,Налоги!$A$15:$A$29,$A530,Налоги!$M$15:$M$29,$B530)</f>
        <v>0</v>
      </c>
      <c r="AC530" s="428">
        <f>SUMIFS(Налоги!AB$15:AB$29,Налоги!$A$15:$A$29,$A530,Налоги!$M$15:$M$29,$B530)</f>
        <v>0</v>
      </c>
      <c r="AD530" s="428">
        <f>SUMIFS(Налоги!AC$15:AC$29,Налоги!$A$15:$A$29,$A530,Налоги!$M$15:$M$29,$B530)</f>
        <v>0</v>
      </c>
      <c r="AE530" s="428">
        <f>SUMIFS(Налоги!AD$15:AD$29,Налоги!$A$15:$A$29,$A530,Налоги!$M$15:$M$29,$B530)</f>
        <v>0</v>
      </c>
      <c r="AF530" s="428">
        <f>SUMIFS(Налоги!AE$15:AE$29,Налоги!$A$15:$A$29,$A530,Налоги!$M$15:$M$29,$B530)</f>
        <v>0</v>
      </c>
      <c r="AG530" s="428">
        <f>SUMIFS(Налоги!AF$15:AF$29,Налоги!$A$15:$A$29,$A530,Налоги!$M$15:$M$29,$B530)</f>
        <v>0</v>
      </c>
      <c r="AH530" s="428">
        <f>SUMIFS(Налоги!AG$15:AG$29,Налоги!$A$15:$A$29,$A530,Налоги!$M$15:$M$29,$B530)</f>
        <v>0</v>
      </c>
      <c r="AI530" s="428">
        <f>SUMIFS(Налоги!AH$15:AH$29,Налоги!$A$15:$A$29,$A530,Налоги!$M$15:$M$29,$B530)</f>
        <v>0</v>
      </c>
      <c r="AJ530" s="428">
        <f>SUMIFS(Налоги!AI$15:AI$29,Налоги!$A$15:$A$29,$A530,Налоги!$M$15:$M$29,$B530)</f>
        <v>0</v>
      </c>
      <c r="AK530" s="428">
        <f>SUMIFS(Налоги!AJ$15:AJ$29,Налоги!$A$15:$A$29,$A530,Налоги!$M$15:$M$29,$B530)</f>
        <v>0</v>
      </c>
      <c r="AL530" s="428">
        <f>SUMIFS(Налоги!AK$15:AK$29,Налоги!$A$15:$A$29,$A530,Налоги!$M$15:$M$29,$B530)</f>
        <v>0</v>
      </c>
      <c r="AM530" s="428">
        <f>SUMIFS(Налоги!AL$15:AL$29,Налоги!$A$15:$A$29,$A530,Налоги!$M$15:$M$29,$B530)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SUMIFS(Налоги!O$15:O$29,Налоги!$A$15:$A$29,$A531,Налоги!$M$15:$M$29,$B531)</f>
        <v>0</v>
      </c>
      <c r="P531" s="428">
        <f>SUMIFS(Налоги!P$15:P$29,Налоги!$A$15:$A$29,$A531,Налоги!$M$15:$M$29,$B531)</f>
        <v>0</v>
      </c>
      <c r="Q531" s="428">
        <f>SUMIFS(Налоги!Q$15:Q$29,Налоги!$A$15:$A$29,$A531,Налоги!$M$15:$M$29,$B531)</f>
        <v>0</v>
      </c>
      <c r="R531" s="416">
        <f t="shared" si="104"/>
        <v>0</v>
      </c>
      <c r="S531" s="428">
        <f>SUMIFS(Налоги!R$15:R$29,Налоги!$A$15:$A$29,$A531,Налоги!$M$15:$M$29,$B531)</f>
        <v>0</v>
      </c>
      <c r="T531" s="428">
        <f>SUMIFS(Налоги!S$15:S$29,Налоги!$A$15:$A$29,$A531,Налоги!$M$15:$M$29,$B531)</f>
        <v>0</v>
      </c>
      <c r="U531" s="428">
        <f>SUMIFS(Налоги!T$15:T$29,Налоги!$A$15:$A$29,$A531,Налоги!$M$15:$M$29,$B531)</f>
        <v>0</v>
      </c>
      <c r="V531" s="428">
        <f>SUMIFS(Налоги!U$15:U$29,Налоги!$A$15:$A$29,$A531,Налоги!$M$15:$M$29,$B531)</f>
        <v>0</v>
      </c>
      <c r="W531" s="428">
        <f>SUMIFS(Налоги!V$15:V$29,Налоги!$A$15:$A$29,$A531,Налоги!$M$15:$M$29,$B531)</f>
        <v>0</v>
      </c>
      <c r="X531" s="428">
        <f>SUMIFS(Налоги!W$15:W$29,Налоги!$A$15:$A$29,$A531,Налоги!$M$15:$M$29,$B531)</f>
        <v>0</v>
      </c>
      <c r="Y531" s="428">
        <f>SUMIFS(Налоги!X$15:X$29,Налоги!$A$15:$A$29,$A531,Налоги!$M$15:$M$29,$B531)</f>
        <v>0</v>
      </c>
      <c r="Z531" s="428">
        <f>SUMIFS(Налоги!Y$15:Y$29,Налоги!$A$15:$A$29,$A531,Налоги!$M$15:$M$29,$B531)</f>
        <v>0</v>
      </c>
      <c r="AA531" s="428">
        <f>SUMIFS(Налоги!Z$15:Z$29,Налоги!$A$15:$A$29,$A531,Налоги!$M$15:$M$29,$B531)</f>
        <v>0</v>
      </c>
      <c r="AB531" s="428">
        <f>SUMIFS(Налоги!AA$15:AA$29,Налоги!$A$15:$A$29,$A531,Налоги!$M$15:$M$29,$B531)</f>
        <v>0</v>
      </c>
      <c r="AC531" s="428">
        <f>SUMIFS(Налоги!AB$15:AB$29,Налоги!$A$15:$A$29,$A531,Налоги!$M$15:$M$29,$B531)</f>
        <v>0</v>
      </c>
      <c r="AD531" s="428">
        <f>SUMIFS(Налоги!AC$15:AC$29,Налоги!$A$15:$A$29,$A531,Налоги!$M$15:$M$29,$B531)</f>
        <v>0</v>
      </c>
      <c r="AE531" s="428">
        <f>SUMIFS(Налоги!AD$15:AD$29,Налоги!$A$15:$A$29,$A531,Налоги!$M$15:$M$29,$B531)</f>
        <v>0</v>
      </c>
      <c r="AF531" s="428">
        <f>SUMIFS(Налоги!AE$15:AE$29,Налоги!$A$15:$A$29,$A531,Налоги!$M$15:$M$29,$B531)</f>
        <v>0</v>
      </c>
      <c r="AG531" s="428">
        <f>SUMIFS(Налоги!AF$15:AF$29,Налоги!$A$15:$A$29,$A531,Налоги!$M$15:$M$29,$B531)</f>
        <v>0</v>
      </c>
      <c r="AH531" s="428">
        <f>SUMIFS(Налоги!AG$15:AG$29,Налоги!$A$15:$A$29,$A531,Налоги!$M$15:$M$29,$B531)</f>
        <v>0</v>
      </c>
      <c r="AI531" s="428">
        <f>SUMIFS(Налоги!AH$15:AH$29,Налоги!$A$15:$A$29,$A531,Налоги!$M$15:$M$29,$B531)</f>
        <v>0</v>
      </c>
      <c r="AJ531" s="428">
        <f>SUMIFS(Налоги!AI$15:AI$29,Налоги!$A$15:$A$29,$A531,Налоги!$M$15:$M$29,$B531)</f>
        <v>0</v>
      </c>
      <c r="AK531" s="428">
        <f>SUMIFS(Налоги!AJ$15:AJ$29,Налоги!$A$15:$A$29,$A531,Налоги!$M$15:$M$29,$B531)</f>
        <v>0</v>
      </c>
      <c r="AL531" s="428">
        <f>SUMIFS(Налоги!AK$15:AK$29,Налоги!$A$15:$A$29,$A531,Налоги!$M$15:$M$29,$B531)</f>
        <v>0</v>
      </c>
      <c r="AM531" s="428">
        <f>SUMIFS(Налоги!AL$15:AL$29,Налоги!$A$15:$A$29,$A531,Налоги!$M$15:$M$29,$B531)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SUMIFS(Налоги!O$15:O$29,Налоги!$A$15:$A$29,$A532,Налоги!$M$15:$M$29,$B532)</f>
        <v>0</v>
      </c>
      <c r="P532" s="415">
        <f>SUMIFS(Налоги!P$15:P$29,Налоги!$A$15:$A$29,$A532,Налоги!$M$15:$M$29,$B532)</f>
        <v>0</v>
      </c>
      <c r="Q532" s="415">
        <f>SUMIFS(Налоги!Q$15:Q$29,Налоги!$A$15:$A$29,$A532,Налоги!$M$15:$M$29,$B532)</f>
        <v>0</v>
      </c>
      <c r="R532" s="416">
        <f t="shared" si="104"/>
        <v>0</v>
      </c>
      <c r="S532" s="415">
        <f>SUMIFS(Налоги!R$15:R$29,Налоги!$A$15:$A$29,$A532,Налоги!$M$15:$M$29,$B532)</f>
        <v>0</v>
      </c>
      <c r="T532" s="415">
        <f>SUMIFS(Налоги!S$15:S$29,Налоги!$A$15:$A$29,$A532,Налоги!$M$15:$M$29,$B532)</f>
        <v>0</v>
      </c>
      <c r="U532" s="415">
        <f>SUMIFS(Налоги!T$15:T$29,Налоги!$A$15:$A$29,$A532,Налоги!$M$15:$M$29,$B532)</f>
        <v>0</v>
      </c>
      <c r="V532" s="415">
        <f>SUMIFS(Налоги!U$15:U$29,Налоги!$A$15:$A$29,$A532,Налоги!$M$15:$M$29,$B532)</f>
        <v>0</v>
      </c>
      <c r="W532" s="415">
        <f>SUMIFS(Налоги!V$15:V$29,Налоги!$A$15:$A$29,$A532,Налоги!$M$15:$M$29,$B532)</f>
        <v>0</v>
      </c>
      <c r="X532" s="415">
        <f>SUMIFS(Налоги!W$15:W$29,Налоги!$A$15:$A$29,$A532,Налоги!$M$15:$M$29,$B532)</f>
        <v>0</v>
      </c>
      <c r="Y532" s="415">
        <f>SUMIFS(Налоги!X$15:X$29,Налоги!$A$15:$A$29,$A532,Налоги!$M$15:$M$29,$B532)</f>
        <v>0</v>
      </c>
      <c r="Z532" s="415">
        <f>SUMIFS(Налоги!Y$15:Y$29,Налоги!$A$15:$A$29,$A532,Налоги!$M$15:$M$29,$B532)</f>
        <v>0</v>
      </c>
      <c r="AA532" s="415">
        <f>SUMIFS(Налоги!Z$15:Z$29,Налоги!$A$15:$A$29,$A532,Налоги!$M$15:$M$29,$B532)</f>
        <v>0</v>
      </c>
      <c r="AB532" s="415">
        <f>SUMIFS(Налоги!AA$15:AA$29,Налоги!$A$15:$A$29,$A532,Налоги!$M$15:$M$29,$B532)</f>
        <v>0</v>
      </c>
      <c r="AC532" s="415">
        <f>SUMIFS(Налоги!AB$15:AB$29,Налоги!$A$15:$A$29,$A532,Налоги!$M$15:$M$29,$B532)</f>
        <v>0</v>
      </c>
      <c r="AD532" s="415">
        <f>SUMIFS(Налоги!AC$15:AC$29,Налоги!$A$15:$A$29,$A532,Налоги!$M$15:$M$29,$B532)</f>
        <v>0</v>
      </c>
      <c r="AE532" s="415">
        <f>SUMIFS(Налоги!AD$15:AD$29,Налоги!$A$15:$A$29,$A532,Налоги!$M$15:$M$29,$B532)</f>
        <v>0</v>
      </c>
      <c r="AF532" s="415">
        <f>SUMIFS(Налоги!AE$15:AE$29,Налоги!$A$15:$A$29,$A532,Налоги!$M$15:$M$29,$B532)</f>
        <v>0</v>
      </c>
      <c r="AG532" s="415">
        <f>SUMIFS(Налоги!AF$15:AF$29,Налоги!$A$15:$A$29,$A532,Налоги!$M$15:$M$29,$B532)</f>
        <v>0</v>
      </c>
      <c r="AH532" s="415">
        <f>SUMIFS(Налоги!AG$15:AG$29,Налоги!$A$15:$A$29,$A532,Налоги!$M$15:$M$29,$B532)</f>
        <v>0</v>
      </c>
      <c r="AI532" s="415">
        <f>SUMIFS(Налоги!AH$15:AH$29,Налоги!$A$15:$A$29,$A532,Налоги!$M$15:$M$29,$B532)</f>
        <v>0</v>
      </c>
      <c r="AJ532" s="415">
        <f>SUMIFS(Налоги!AI$15:AI$29,Налоги!$A$15:$A$29,$A532,Налоги!$M$15:$M$29,$B532)</f>
        <v>0</v>
      </c>
      <c r="AK532" s="415">
        <f>SUMIFS(Налоги!AJ$15:AJ$29,Налоги!$A$15:$A$29,$A532,Налоги!$M$15:$M$29,$B532)</f>
        <v>0</v>
      </c>
      <c r="AL532" s="415">
        <f>SUMIFS(Налоги!AK$15:AK$29,Налоги!$A$15:$A$29,$A532,Налоги!$M$15:$M$29,$B532)</f>
        <v>0</v>
      </c>
      <c r="AM532" s="415">
        <f>SUMIFS(Налоги!AL$15:AL$29,Налоги!$A$15:$A$29,$A532,Налоги!$M$15:$M$29,$B532)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SUMIFS(Налоги!O$15:O$29,Налоги!$A$15:$A$29,$A533,Налоги!$M$15:$M$29,$B533)</f>
        <v>68.89</v>
      </c>
      <c r="P533" s="428">
        <f>SUMIFS(Налоги!P$15:P$29,Налоги!$A$15:$A$29,$A533,Налоги!$M$15:$M$29,$B533)</f>
        <v>62.3</v>
      </c>
      <c r="Q533" s="428">
        <f>SUMIFS(Налоги!Q$15:Q$29,Налоги!$A$15:$A$29,$A533,Налоги!$M$15:$M$29,$B533)</f>
        <v>62.3</v>
      </c>
      <c r="R533" s="416">
        <f>Q533-P533</f>
        <v>0</v>
      </c>
      <c r="S533" s="428">
        <f>SUMIFS(Налоги!R$15:R$29,Налоги!$A$15:$A$29,$A533,Налоги!$M$15:$M$29,$B533)</f>
        <v>65.2</v>
      </c>
      <c r="T533" s="428">
        <f>SUMIFS(Налоги!S$15:S$29,Налоги!$A$15:$A$29,$A533,Налоги!$M$15:$M$29,$B533)</f>
        <v>67.73</v>
      </c>
      <c r="U533" s="428">
        <f>SUMIFS(Налоги!T$15:T$29,Налоги!$A$15:$A$29,$A533,Налоги!$M$15:$M$29,$B533)</f>
        <v>0</v>
      </c>
      <c r="V533" s="428">
        <f>SUMIFS(Налоги!U$15:U$29,Налоги!$A$15:$A$29,$A533,Налоги!$M$15:$M$29,$B533)</f>
        <v>0</v>
      </c>
      <c r="W533" s="428">
        <f>SUMIFS(Налоги!V$15:V$29,Налоги!$A$15:$A$29,$A533,Налоги!$M$15:$M$29,$B533)</f>
        <v>0</v>
      </c>
      <c r="X533" s="428">
        <f>SUMIFS(Налоги!W$15:W$29,Налоги!$A$15:$A$29,$A533,Налоги!$M$15:$M$29,$B533)</f>
        <v>0</v>
      </c>
      <c r="Y533" s="428">
        <f>SUMIFS(Налоги!X$15:X$29,Налоги!$A$15:$A$29,$A533,Налоги!$M$15:$M$29,$B533)</f>
        <v>0</v>
      </c>
      <c r="Z533" s="428">
        <f>SUMIFS(Налоги!Y$15:Y$29,Налоги!$A$15:$A$29,$A533,Налоги!$M$15:$M$29,$B533)</f>
        <v>0</v>
      </c>
      <c r="AA533" s="428">
        <f>SUMIFS(Налоги!Z$15:Z$29,Налоги!$A$15:$A$29,$A533,Налоги!$M$15:$M$29,$B533)</f>
        <v>0</v>
      </c>
      <c r="AB533" s="428">
        <f>SUMIFS(Налоги!AA$15:AA$29,Налоги!$A$15:$A$29,$A533,Налоги!$M$15:$M$29,$B533)</f>
        <v>0</v>
      </c>
      <c r="AC533" s="428">
        <f>SUMIFS(Налоги!AB$15:AB$29,Налоги!$A$15:$A$29,$A533,Налоги!$M$15:$M$29,$B533)</f>
        <v>0</v>
      </c>
      <c r="AD533" s="428">
        <f>SUMIFS(Налоги!AC$15:AC$29,Налоги!$A$15:$A$29,$A533,Налоги!$M$15:$M$29,$B533)</f>
        <v>65.7</v>
      </c>
      <c r="AE533" s="428">
        <f>SUMIFS(Налоги!AD$15:AD$29,Налоги!$A$15:$A$29,$A533,Налоги!$M$15:$M$29,$B533)</f>
        <v>0</v>
      </c>
      <c r="AF533" s="428">
        <f>SUMIFS(Налоги!AE$15:AE$29,Налоги!$A$15:$A$29,$A533,Налоги!$M$15:$M$29,$B533)</f>
        <v>0</v>
      </c>
      <c r="AG533" s="428">
        <f>SUMIFS(Налоги!AF$15:AF$29,Налоги!$A$15:$A$29,$A533,Налоги!$M$15:$M$29,$B533)</f>
        <v>0</v>
      </c>
      <c r="AH533" s="428">
        <f>SUMIFS(Налоги!AG$15:AG$29,Налоги!$A$15:$A$29,$A533,Налоги!$M$15:$M$29,$B533)</f>
        <v>0</v>
      </c>
      <c r="AI533" s="428">
        <f>SUMIFS(Налоги!AH$15:AH$29,Налоги!$A$15:$A$29,$A533,Налоги!$M$15:$M$29,$B533)</f>
        <v>0</v>
      </c>
      <c r="AJ533" s="428">
        <f>SUMIFS(Налоги!AI$15:AI$29,Налоги!$A$15:$A$29,$A533,Налоги!$M$15:$M$29,$B533)</f>
        <v>0</v>
      </c>
      <c r="AK533" s="428">
        <f>SUMIFS(Налоги!AJ$15:AJ$29,Налоги!$A$15:$A$29,$A533,Налоги!$M$15:$M$29,$B533)</f>
        <v>0</v>
      </c>
      <c r="AL533" s="428">
        <f>SUMIFS(Налоги!AK$15:AK$29,Налоги!$A$15:$A$29,$A533,Налоги!$M$15:$M$29,$B533)</f>
        <v>0</v>
      </c>
      <c r="AM533" s="428">
        <f>SUMIFS(Налоги!AL$15:AL$29,Налоги!$A$15:$A$29,$A533,Налоги!$M$15:$M$29,$B533)</f>
        <v>0</v>
      </c>
      <c r="AN533" s="416">
        <f t="shared" si="92"/>
        <v>0.76687116564417179</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SUMIFS(Налоги!O$15:O$29,Налоги!$A$15:$A$29,$A534,Налоги!$M$15:$M$29,$B534)</f>
        <v>125</v>
      </c>
      <c r="P534" s="428">
        <f>SUMIFS(Налоги!P$15:P$29,Налоги!$A$15:$A$29,$A534,Налоги!$M$15:$M$29,$B534)</f>
        <v>0</v>
      </c>
      <c r="Q534" s="428">
        <f>SUMIFS(Налоги!Q$15:Q$29,Налоги!$A$15:$A$29,$A534,Налоги!$M$15:$M$29,$B534)</f>
        <v>0</v>
      </c>
      <c r="R534" s="416">
        <f t="shared" si="104"/>
        <v>0</v>
      </c>
      <c r="S534" s="428">
        <f>SUMIFS(Налоги!R$15:R$29,Налоги!$A$15:$A$29,$A534,Налоги!$M$15:$M$29,$B534)</f>
        <v>365</v>
      </c>
      <c r="T534" s="428">
        <f>SUMIFS(Налоги!S$15:S$29,Налоги!$A$15:$A$29,$A534,Налоги!$M$15:$M$29,$B534)</f>
        <v>0</v>
      </c>
      <c r="U534" s="428">
        <f>SUMIFS(Налоги!T$15:T$29,Налоги!$A$15:$A$29,$A534,Налоги!$M$15:$M$29,$B534)</f>
        <v>0</v>
      </c>
      <c r="V534" s="428">
        <f>SUMIFS(Налоги!U$15:U$29,Налоги!$A$15:$A$29,$A534,Налоги!$M$15:$M$29,$B534)</f>
        <v>0</v>
      </c>
      <c r="W534" s="428">
        <f>SUMIFS(Налоги!V$15:V$29,Налоги!$A$15:$A$29,$A534,Налоги!$M$15:$M$29,$B534)</f>
        <v>0</v>
      </c>
      <c r="X534" s="428">
        <f>SUMIFS(Налоги!W$15:W$29,Налоги!$A$15:$A$29,$A534,Налоги!$M$15:$M$29,$B534)</f>
        <v>0</v>
      </c>
      <c r="Y534" s="428">
        <f>SUMIFS(Налоги!X$15:X$29,Налоги!$A$15:$A$29,$A534,Налоги!$M$15:$M$29,$B534)</f>
        <v>0</v>
      </c>
      <c r="Z534" s="428">
        <f>SUMIFS(Налоги!Y$15:Y$29,Налоги!$A$15:$A$29,$A534,Налоги!$M$15:$M$29,$B534)</f>
        <v>0</v>
      </c>
      <c r="AA534" s="428">
        <f>SUMIFS(Налоги!Z$15:Z$29,Налоги!$A$15:$A$29,$A534,Налоги!$M$15:$M$29,$B534)</f>
        <v>0</v>
      </c>
      <c r="AB534" s="428">
        <f>SUMIFS(Налоги!AA$15:AA$29,Налоги!$A$15:$A$29,$A534,Налоги!$M$15:$M$29,$B534)</f>
        <v>0</v>
      </c>
      <c r="AC534" s="428">
        <f>SUMIFS(Налоги!AB$15:AB$29,Налоги!$A$15:$A$29,$A534,Налоги!$M$15:$M$29,$B534)</f>
        <v>0</v>
      </c>
      <c r="AD534" s="428">
        <f>SUMIFS(Налоги!AC$15:AC$29,Налоги!$A$15:$A$29,$A534,Налоги!$M$15:$M$29,$B534)</f>
        <v>0</v>
      </c>
      <c r="AE534" s="428">
        <f>SUMIFS(Налоги!AD$15:AD$29,Налоги!$A$15:$A$29,$A534,Налоги!$M$15:$M$29,$B534)</f>
        <v>0</v>
      </c>
      <c r="AF534" s="428">
        <f>SUMIFS(Налоги!AE$15:AE$29,Налоги!$A$15:$A$29,$A534,Налоги!$M$15:$M$29,$B534)</f>
        <v>0</v>
      </c>
      <c r="AG534" s="428">
        <f>SUMIFS(Налоги!AF$15:AF$29,Налоги!$A$15:$A$29,$A534,Налоги!$M$15:$M$29,$B534)</f>
        <v>0</v>
      </c>
      <c r="AH534" s="428">
        <f>SUMIFS(Налоги!AG$15:AG$29,Налоги!$A$15:$A$29,$A534,Налоги!$M$15:$M$29,$B534)</f>
        <v>0</v>
      </c>
      <c r="AI534" s="428">
        <f>SUMIFS(Налоги!AH$15:AH$29,Налоги!$A$15:$A$29,$A534,Налоги!$M$15:$M$29,$B534)</f>
        <v>0</v>
      </c>
      <c r="AJ534" s="428">
        <f>SUMIFS(Налоги!AI$15:AI$29,Налоги!$A$15:$A$29,$A534,Налоги!$M$15:$M$29,$B534)</f>
        <v>0</v>
      </c>
      <c r="AK534" s="428">
        <f>SUMIFS(Налоги!AJ$15:AJ$29,Налоги!$A$15:$A$29,$A534,Налоги!$M$15:$M$29,$B534)</f>
        <v>0</v>
      </c>
      <c r="AL534" s="428">
        <f>SUMIFS(Налоги!AK$15:AK$29,Налоги!$A$15:$A$29,$A534,Налоги!$M$15:$M$29,$B534)</f>
        <v>0</v>
      </c>
      <c r="AM534" s="428">
        <f>SUMIFS(Налоги!AL$15:AL$29,Налоги!$A$15:$A$29,$A534,Налоги!$M$15:$M$29,$B534)</f>
        <v>0</v>
      </c>
      <c r="AN534" s="416">
        <f t="shared" si="92"/>
        <v>-100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222.24</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214.1</v>
      </c>
      <c r="T536" s="428">
        <f>SUMIFS(Аренда!S$15:S$24,Аренда!$A$15:$A$24,$A536,Аренда!$M$15:$M$24,"Арендная и концессионная плата. Лизинговые платежи")</f>
        <v>214.1</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-100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2673.07</v>
      </c>
      <c r="P546" s="434">
        <f>SUMIFS(ЭЭ!P$15:P$27,ЭЭ!$A$15:$A$27,$A546,ЭЭ!$M$15:$M$27,"Всего по тарифу")</f>
        <v>1963.02</v>
      </c>
      <c r="Q546" s="434">
        <f>SUMIFS(ЭЭ!Q$15:Q$27,ЭЭ!$A$15:$A$27,$A546,ЭЭ!$M$15:$M$27,"Всего по тарифу")</f>
        <v>2603.7600000000002</v>
      </c>
      <c r="R546" s="410">
        <f t="shared" si="106"/>
        <v>640.74000000000024</v>
      </c>
      <c r="S546" s="434">
        <f>SUMIFS(ЭЭ!R$15:R$27,ЭЭ!$A$15:$A$27,$A546,ЭЭ!$M$15:$M$27,"Всего по тарифу")</f>
        <v>2709.89</v>
      </c>
      <c r="T546" s="434">
        <f>SUMIFS(ЭЭ!S$15:S$27,ЭЭ!$A$15:$A$27,$A546,ЭЭ!$M$15:$M$27,"Всего по тарифу")</f>
        <v>2772</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2756.65</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1.7255312946282033</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27.6</v>
      </c>
      <c r="P547" s="434">
        <f>SUMIFS(Амортизация!P$15:P$65,Амортизация!$A$15:$A$65,$A547,Амортизация!$M$15:$M$65,"Сумма амортизационных отчислений")</f>
        <v>4.83</v>
      </c>
      <c r="Q547" s="434">
        <f>SUMIFS(Амортизация!Q$15:Q$65,Амортизация!$A$15:$A$65,$A547,Амортизация!$M$15:$M$65,"Сумма амортизационных отчислений")</f>
        <v>1.31</v>
      </c>
      <c r="R547" s="410">
        <f t="shared" si="106"/>
        <v>-3.52</v>
      </c>
      <c r="S547" s="434">
        <f>SUMIFS(Амортизация!R$15:R$65,Амортизация!$A$15:$A$65,$A547,Амортизация!$M$15:$M$65,"Сумма амортизационных отчислений")</f>
        <v>53.62</v>
      </c>
      <c r="T547" s="434">
        <f>SUMIFS(Амортизация!S$15:S$65,Амортизация!$A$15:$A$65,$A547,Амортизация!$M$15:$M$65,"Сумма амортизационных отчислений")</f>
        <v>549.04999999999995</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108.65</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102.62961581499444</v>
      </c>
      <c r="AO547" s="410">
        <f t="shared" si="93"/>
        <v>-100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327.98</v>
      </c>
      <c r="P549" s="411">
        <f t="shared" ref="P549:AM549" si="108">P550+P551+P552+P553</f>
        <v>328</v>
      </c>
      <c r="Q549" s="411">
        <f t="shared" si="108"/>
        <v>314.58999999999997</v>
      </c>
      <c r="R549" s="436">
        <f t="shared" si="106"/>
        <v>-13.410000000000025</v>
      </c>
      <c r="S549" s="411">
        <f t="shared" si="108"/>
        <v>486.53</v>
      </c>
      <c r="T549" s="411">
        <f t="shared" si="108"/>
        <v>500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463.23</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-4.7890160935605115</v>
      </c>
      <c r="AO549" s="410">
        <f t="shared" si="93"/>
        <v>-100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327.98</v>
      </c>
      <c r="P552" s="415">
        <f>SUMIFS('ИП + источники'!Q$17:Q$65,'ИП + источники'!$A$17:$A$65,$A552,'ИП + источники'!$M$17:$M$65,"Прибыль на капвложения")</f>
        <v>328</v>
      </c>
      <c r="Q552" s="415">
        <f>SUMIFS('ИП + источники'!R$17:R$65,'ИП + источники'!$A$17:$A$65,$A552,'ИП + источники'!$M$17:$M$65,"Прибыль на капвложения")</f>
        <v>314.58999999999997</v>
      </c>
      <c r="R552" s="416">
        <f t="shared" si="106"/>
        <v>-13.410000000000025</v>
      </c>
      <c r="S552" s="415">
        <f>SUMIFS('ИП + источники'!T$17:T$65,'ИП + источники'!$A$17:$A$65,$A552,'ИП + источники'!$M$17:$M$65,"Прибыль на капвложения")</f>
        <v>486.53</v>
      </c>
      <c r="T552" s="415">
        <f>SUMIFS('ИП + источники'!U$17:U$65,'ИП + источники'!$A$17:$A$65,$A552,'ИП + источники'!$M$17:$M$65,"Прибыль на капвложения")</f>
        <v>500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463.23</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-4.7890160935605115</v>
      </c>
      <c r="AO552" s="416">
        <f t="shared" si="93"/>
        <v>-100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0</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-215.71641645632099</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230.7</v>
      </c>
      <c r="P572" s="525">
        <f>SUMIFS(Баланс!P$16:P$67,Баланс!$A$16:$A$67,$A572,Баланс!$B$16:$B$67,"ПО")</f>
        <v>228.89999999999998</v>
      </c>
      <c r="Q572" s="525">
        <f>SUMIFS(Баланс!Q$16:Q$67,Баланс!$A$16:$A$67,$A572,Баланс!$B$16:$B$67,"ПО")</f>
        <v>228.89999999999998</v>
      </c>
      <c r="R572" s="525">
        <f>Q572-P572</f>
        <v>0</v>
      </c>
      <c r="S572" s="525">
        <f>SUMIFS(Баланс!R$16:R$67,Баланс!$A$16:$A$67,$A572,Баланс!$B$16:$B$67,"ПО")</f>
        <v>230.7</v>
      </c>
      <c r="T572" s="525">
        <f>SUMIFS(Баланс!S$16:S$67,Баланс!$A$16:$A$67,$A572,Баланс!$B$16:$B$67,"ПО")</f>
        <v>230.7</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230.7</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115.35</v>
      </c>
      <c r="P573" s="530">
        <f>P572/2</f>
        <v>114.44999999999999</v>
      </c>
      <c r="Q573" s="530">
        <f>Q572/2</f>
        <v>114.44999999999999</v>
      </c>
      <c r="R573" s="464">
        <f t="shared" si="106"/>
        <v>0</v>
      </c>
      <c r="S573" s="530">
        <f t="shared" ref="S573:AM573" si="117">S572/2</f>
        <v>115.35</v>
      </c>
      <c r="T573" s="530">
        <f t="shared" si="117"/>
        <v>115.35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115.35</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115.35</v>
      </c>
      <c r="P575" s="526">
        <f>P572-P573</f>
        <v>114.44999999999999</v>
      </c>
      <c r="Q575" s="526">
        <f>Q572-Q573</f>
        <v>114.44999999999999</v>
      </c>
      <c r="R575" s="464">
        <f t="shared" si="106"/>
        <v>0</v>
      </c>
      <c r="S575" s="526">
        <f t="shared" ref="S575:AM575" si="118">S572-S573</f>
        <v>115.35</v>
      </c>
      <c r="T575" s="526">
        <f t="shared" si="118"/>
        <v>115.35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115.35</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220</v>
      </c>
      <c r="P580" s="525">
        <f>SUMIFS(Баланс!P$16:P$67,Баланс!$A$16:$A$67,$A580,Баланс!$B$16:$B$67,"население")</f>
        <v>217.5</v>
      </c>
      <c r="Q580" s="525">
        <f>SUMIFS(Баланс!Q$16:Q$67,Баланс!$A$16:$A$67,$A580,Баланс!$B$16:$B$67,"население")</f>
        <v>217.5</v>
      </c>
      <c r="R580" s="525">
        <f>Q580-P580</f>
        <v>0</v>
      </c>
      <c r="S580" s="525">
        <f>SUMIFS(Баланс!R$16:R$67,Баланс!$A$16:$A$67,$A580,Баланс!$B$16:$B$67,"население")</f>
        <v>220</v>
      </c>
      <c r="T580" s="525">
        <f>SUMIFS(Баланс!S$16:S$67,Баланс!$A$16:$A$67,$A580,Баланс!$B$16:$B$67,"население")</f>
        <v>220</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220</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110</v>
      </c>
      <c r="P581" s="530">
        <f>P580/2</f>
        <v>108.75</v>
      </c>
      <c r="Q581" s="530">
        <f>Q580/2</f>
        <v>108.75</v>
      </c>
      <c r="R581" s="464">
        <f>Q581-P581</f>
        <v>0</v>
      </c>
      <c r="S581" s="530">
        <f t="shared" ref="S581:AM581" si="124">S580/2</f>
        <v>110</v>
      </c>
      <c r="T581" s="530">
        <f t="shared" si="124"/>
        <v>110</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110</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110</v>
      </c>
      <c r="P583" s="526">
        <f>P580-P581</f>
        <v>108.75</v>
      </c>
      <c r="Q583" s="526">
        <f>Q580-Q581</f>
        <v>108.75</v>
      </c>
      <c r="R583" s="464">
        <f>Q583-P583</f>
        <v>0</v>
      </c>
      <c r="S583" s="526">
        <f t="shared" ref="S583:AM583" si="126">S580-S581</f>
        <v>110</v>
      </c>
      <c r="T583" s="526">
        <f t="shared" si="126"/>
        <v>110</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110</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1082" t="s">
        <v>16</v>
      </c>
      <c r="M590" s="1083"/>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78" t="s">
        <v>686</v>
      </c>
      <c r="M591" s="1079"/>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78" t="s">
        <v>687</v>
      </c>
      <c r="M592" s="1079"/>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78" t="s">
        <v>282</v>
      </c>
      <c r="M593" s="1079"/>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84" t="s">
        <v>16</v>
      </c>
      <c r="M631" s="1085"/>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78" t="s">
        <v>686</v>
      </c>
      <c r="M632" s="1079"/>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78" t="s">
        <v>687</v>
      </c>
      <c r="M633" s="1079"/>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80" t="s">
        <v>282</v>
      </c>
      <c r="M634" s="1081"/>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70"/>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70"/>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70"/>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70"/>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70"/>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70"/>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70"/>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70"/>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IFERROR(SUMIFS(INDEX(Баланс!$AC$16:$AL$67,,MATCH($F656&amp;"Принято органом регулирования",Баланс!$AC$3:$AL$3,0)),Баланс!$A$16:$A$67,$A656,Баланс!$M$16:$M$67,"Уровень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IFERROR(SUMIFS(INDEX(Калькуляция!$AD$15:$AM$139,,MATCH(F657,Калькуляция!$AD$1:$AM$1,0)),Калькуляция!$A$15:$A$139,A657,Калькуляция!$M$15:$M$139,"Операционные расходы"),0)</f>
        <v>0</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IFERROR(SUMIFS(INDEX(Калькуляция!$AD$15:$AM$139,,MATCH(F658,Калькуляция!$AD$1:$AM$1,0)),Калькуляция!$A$15:$A$139,A658,Калькуляция!$M$15:$M$139,"Операционные расходы"),0)</f>
        <v>3003.1460000000002</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1</v>
      </c>
      <c r="O658" s="327"/>
      <c r="P658" s="476">
        <f>IFERROR(SUMIFS(INDEX(Баланс!$AC$16:$AL$67,,MATCH($F658&amp;"Принято органом регулирования",Баланс!$AC$3:$AL$3,0)),Баланс!$A$16:$A$67,$A658,Баланс!$M$16:$M$67,"Уровень потерь воды"),0)</f>
        <v>3.0020181634712415</v>
      </c>
      <c r="Q658" s="476">
        <f>IFERROR(SUMIFS(INDEX(ЭЭ!$AC$15:$AL$27,,MATCH($F658&amp;"Принято органом регулирования",ЭЭ!$AC$3:$AL$3,0)),ЭЭ!$A$15:$A$27,$A658,ЭЭ!$M$15:$M$27,"Удельный расход электроэнергии"),0)</f>
        <v>1.1899764547595022</v>
      </c>
    </row>
    <row r="659" spans="1:17" s="111" customFormat="1" ht="15" customHeight="1" outlineLevel="1">
      <c r="A659" s="111" t="str">
        <f t="shared" si="132"/>
        <v>1</v>
      </c>
      <c r="F659" s="111">
        <f>first_year+4</f>
        <v>2025</v>
      </c>
      <c r="G659" s="111" t="b">
        <f t="shared" si="133"/>
        <v>0</v>
      </c>
      <c r="L659" s="326" t="str">
        <f t="shared" si="134"/>
        <v>2025 год</v>
      </c>
      <c r="M659" s="327">
        <f>IFERROR(SUMIFS(INDEX(Калькуляция!$AD$15:$AM$139,,MATCH(F659,Калькуляция!$AD$1:$AM$1,0)),Калькуляция!$A$15:$A$139,A659,Калькуляция!$M$15:$M$139,"Операционные расходы"),0)</f>
        <v>3003.1460000000002</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IFERROR(SUMIFS(INDEX(Калькуляция!$AD$15:$AM$139,,MATCH(F660,Калькуляция!$AD$1:$AM$1,0)),Калькуляция!$A$15:$A$139,A660,Калькуляция!$M$15:$M$139,"Операционные расходы"),0)</f>
        <v>3003.1460000000002</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IFERROR(SUMIFS(INDEX(Калькуляция!$AD$15:$AM$139,,MATCH(F661,Калькуляция!$AD$1:$AM$1,0)),Калькуляция!$A$15:$A$139,A661,Калькуляция!$M$15:$M$139,"Операционные расходы"),0)</f>
        <v>3003.1460000000002</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IFERROR(SUMIFS(INDEX(Калькуляция!$AD$15:$AM$139,,MATCH(F662,Калькуляция!$AD$1:$AM$1,0)),Калькуляция!$A$15:$A$139,A662,Калькуляция!$M$15:$M$139,"Операционные расходы"),0)</f>
        <v>3003.1460000000002</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IFERROR(SUMIFS(INDEX(Калькуляция!$AD$15:$AM$139,,MATCH(F663,Калькуляция!$AD$1:$AM$1,0)),Калькуляция!$A$15:$A$139,A663,Калькуляция!$M$15:$M$139,"Операционные расходы"),0)</f>
        <v>3003.1460000000002</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IFERROR(SUMIFS(INDEX(Калькуляция!$AD$15:$AM$139,,MATCH(F664,Калькуляция!$AD$1:$AM$1,0)),Калькуляция!$A$15:$A$139,A664,Калькуляция!$M$15:$M$139,"Операционные расходы"),0)</f>
        <v>3003.1460000000002</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IFERROR(SUMIFS(INDEX(Баланс!$AC$16:$AL$67,,MATCH($F668&amp;"Принято органом регулирования",Баланс!$AC$3:$AL$3,0)),Баланс!$A$16:$A$67,$A668,Баланс!$M$16:$M$67,"Уровень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IFERROR(SUMIFS(INDEX(Калькуляция!$AD$15:$AM$139,,MATCH(F669,Калькуляция!$AD$1:$AM$1,0)),Калькуляция!$A$15:$A$139,A669,Калькуляция!$M$15:$M$139,"Операционные расходы"),0)</f>
        <v>0</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IFERROR(SUMIFS(INDEX(Калькуляция!$AD$15:$AM$139,,MATCH(F670,Калькуляция!$AD$1:$AM$1,0)),Калькуляция!$A$15:$A$139,A670,Калькуляция!$M$15:$M$139,"Операционные расходы"),0)</f>
        <v>3003.1460000000002</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1</v>
      </c>
      <c r="O670" s="539"/>
      <c r="P670" s="476">
        <f>IFERROR(SUMIFS(INDEX(Баланс!$AC$16:$AL$67,,MATCH($F670&amp;"Принято органом регулирования",Баланс!$AC$3:$AL$3,0)),Баланс!$A$16:$A$67,$A670,Баланс!$M$16:$M$67,"Уровень потерь воды"),0)</f>
        <v>3.0020181634712415</v>
      </c>
      <c r="Q670" s="476">
        <f>IFERROR(SUMIFS(INDEX(ЭЭ!$AC$15:$AL$27,,MATCH($F670&amp;"Принято органом регулирования",ЭЭ!$AC$3:$AL$3,0)),ЭЭ!$A$15:$A$27,$A670,ЭЭ!$M$15:$M$27,"Удельный расход электроэнергии"),0)</f>
        <v>1.1899764547595022</v>
      </c>
    </row>
    <row r="671" spans="1:17" s="111" customFormat="1" ht="15" customHeight="1" outlineLevel="1">
      <c r="A671" s="111" t="str">
        <f t="shared" si="135"/>
        <v>1</v>
      </c>
      <c r="F671" s="111">
        <f>first_year+4</f>
        <v>2025</v>
      </c>
      <c r="G671" s="111" t="b">
        <f t="shared" si="136"/>
        <v>0</v>
      </c>
      <c r="L671" s="326" t="str">
        <f t="shared" si="137"/>
        <v>2025 год</v>
      </c>
      <c r="M671" s="327">
        <f>IFERROR(SUMIFS(INDEX(Калькуляция!$AD$15:$AM$139,,MATCH(F671,Калькуляция!$AD$1:$AM$1,0)),Калькуляция!$A$15:$A$139,A671,Калькуляция!$M$15:$M$139,"Операционные расходы"),0)</f>
        <v>3003.1460000000002</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IFERROR(SUMIFS(INDEX(Калькуляция!$AD$15:$AM$139,,MATCH(F672,Калькуляция!$AD$1:$AM$1,0)),Калькуляция!$A$15:$A$139,A672,Калькуляция!$M$15:$M$139,"Операционные расходы"),0)</f>
        <v>3003.1460000000002</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IFERROR(SUMIFS(INDEX(Калькуляция!$AD$15:$AM$139,,MATCH(F673,Калькуляция!$AD$1:$AM$1,0)),Калькуляция!$A$15:$A$139,A673,Калькуляция!$M$15:$M$139,"Операционные расходы"),0)</f>
        <v>3003.1460000000002</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IFERROR(SUMIFS(INDEX(Калькуляция!$AD$15:$AM$139,,MATCH(F674,Калькуляция!$AD$1:$AM$1,0)),Калькуляция!$A$15:$A$139,A674,Калькуляция!$M$15:$M$139,"Операционные расходы"),0)</f>
        <v>3003.1460000000002</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IFERROR(SUMIFS(INDEX(Калькуляция!$AD$15:$AM$139,,MATCH(F675,Калькуляция!$AD$1:$AM$1,0)),Калькуляция!$A$15:$A$139,A675,Калькуляция!$M$15:$M$139,"Операционные расходы"),0)</f>
        <v>3003.1460000000002</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IFERROR(SUMIFS(INDEX(Калькуляция!$AD$15:$AM$139,,MATCH(F676,Калькуляция!$AD$1:$AM$1,0)),Калькуляция!$A$15:$A$139,A676,Калькуляция!$M$15:$M$139,"Операционные расходы"),0)</f>
        <v>3003.1460000000002</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77" t="s">
        <v>283</v>
      </c>
      <c r="L683" s="1076"/>
      <c r="M683" s="1076"/>
      <c r="N683" s="1076"/>
      <c r="O683" s="1076"/>
      <c r="P683" s="1076"/>
      <c r="Q683" s="1076"/>
    </row>
    <row r="684" spans="1:27" s="111" customFormat="1" ht="15" customHeight="1" outlineLevel="1">
      <c r="A684" s="111" t="str">
        <f t="shared" ref="A684:A693" ca="1" si="138">A683</f>
        <v>et_List18_block</v>
      </c>
      <c r="F684" s="111">
        <f>first_year</f>
        <v>2021</v>
      </c>
      <c r="G684" s="111" t="b">
        <f t="shared" ref="G684:G693" si="139">F684&lt;first_year+PERIOD_LENGTH</f>
        <v>1</v>
      </c>
      <c r="K684" s="1077"/>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1077"/>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1077"/>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1077"/>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0</v>
      </c>
      <c r="K688" s="1077"/>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1077"/>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1077"/>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1077"/>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1077"/>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1077"/>
      <c r="L693" s="326" t="str">
        <f t="shared" si="140"/>
        <v>2030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O26" sqref="O2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60"/>
      <c r="B1" s="661"/>
      <c r="C1" s="661"/>
      <c r="D1" s="662"/>
      <c r="E1" s="661"/>
      <c r="F1" s="661"/>
      <c r="G1" s="661"/>
      <c r="H1" s="661"/>
      <c r="I1" s="661"/>
      <c r="J1" s="661"/>
      <c r="K1" s="661"/>
      <c r="L1" s="661"/>
      <c r="M1" s="661" t="s">
        <v>1037</v>
      </c>
      <c r="N1" s="661" t="s">
        <v>1038</v>
      </c>
      <c r="O1" s="661" t="s">
        <v>1039</v>
      </c>
      <c r="P1" s="661"/>
    </row>
    <row r="2" spans="1:16" ht="12" hidden="1" customHeight="1">
      <c r="A2" s="660"/>
      <c r="B2" s="661"/>
      <c r="C2" s="661"/>
      <c r="D2" s="662"/>
      <c r="E2" s="661"/>
      <c r="F2" s="661"/>
      <c r="G2" s="661"/>
      <c r="H2" s="661"/>
      <c r="I2" s="661"/>
      <c r="J2" s="661"/>
      <c r="K2" s="661"/>
      <c r="L2" s="661"/>
      <c r="M2" s="661"/>
      <c r="N2" s="661"/>
      <c r="O2" s="661"/>
      <c r="P2" s="661"/>
    </row>
    <row r="3" spans="1:16" ht="12" hidden="1" customHeight="1">
      <c r="A3" s="660"/>
      <c r="B3" s="661"/>
      <c r="C3" s="661"/>
      <c r="D3" s="662"/>
      <c r="E3" s="661"/>
      <c r="F3" s="661"/>
      <c r="G3" s="661"/>
      <c r="H3" s="661"/>
      <c r="I3" s="661"/>
      <c r="J3" s="661"/>
      <c r="K3" s="661"/>
      <c r="L3" s="661"/>
      <c r="M3" s="661"/>
      <c r="N3" s="661"/>
      <c r="O3" s="661"/>
      <c r="P3" s="661"/>
    </row>
    <row r="4" spans="1:16" ht="12" hidden="1" customHeight="1">
      <c r="A4" s="660"/>
      <c r="B4" s="661"/>
      <c r="C4" s="661"/>
      <c r="D4" s="662"/>
      <c r="E4" s="661"/>
      <c r="F4" s="661"/>
      <c r="G4" s="661"/>
      <c r="H4" s="661"/>
      <c r="I4" s="661"/>
      <c r="J4" s="661"/>
      <c r="K4" s="661"/>
      <c r="L4" s="661"/>
      <c r="M4" s="661"/>
      <c r="N4" s="661"/>
      <c r="O4" s="661"/>
      <c r="P4" s="661"/>
    </row>
    <row r="5" spans="1:16" ht="12" hidden="1" customHeight="1">
      <c r="A5" s="660"/>
      <c r="B5" s="661"/>
      <c r="C5" s="661"/>
      <c r="D5" s="662"/>
      <c r="E5" s="661"/>
      <c r="F5" s="661"/>
      <c r="G5" s="661"/>
      <c r="H5" s="661"/>
      <c r="I5" s="661"/>
      <c r="J5" s="661"/>
      <c r="K5" s="661"/>
      <c r="L5" s="661"/>
      <c r="M5" s="661"/>
      <c r="N5" s="661"/>
      <c r="O5" s="661"/>
      <c r="P5" s="661"/>
    </row>
    <row r="6" spans="1:16" ht="12" hidden="1" customHeight="1">
      <c r="A6" s="660"/>
      <c r="B6" s="661"/>
      <c r="C6" s="661"/>
      <c r="D6" s="662"/>
      <c r="E6" s="661"/>
      <c r="F6" s="661"/>
      <c r="G6" s="661"/>
      <c r="H6" s="661"/>
      <c r="I6" s="661"/>
      <c r="J6" s="661"/>
      <c r="K6" s="661"/>
      <c r="L6" s="661"/>
      <c r="M6" s="661"/>
      <c r="N6" s="661"/>
      <c r="O6" s="661"/>
      <c r="P6" s="661"/>
    </row>
    <row r="7" spans="1:16" ht="12" hidden="1" customHeight="1">
      <c r="A7" s="660"/>
      <c r="B7" s="661"/>
      <c r="C7" s="661"/>
      <c r="D7" s="662"/>
      <c r="E7" s="661"/>
      <c r="F7" s="661"/>
      <c r="G7" s="661"/>
      <c r="H7" s="661"/>
      <c r="I7" s="661"/>
      <c r="J7" s="661"/>
      <c r="K7" s="661"/>
      <c r="L7" s="661"/>
      <c r="M7" s="661"/>
      <c r="N7" s="661"/>
      <c r="O7" s="661"/>
      <c r="P7" s="661"/>
    </row>
    <row r="8" spans="1:16" ht="12" hidden="1" customHeight="1">
      <c r="A8" s="660"/>
      <c r="B8" s="661"/>
      <c r="C8" s="661"/>
      <c r="D8" s="662"/>
      <c r="E8" s="661"/>
      <c r="F8" s="661"/>
      <c r="G8" s="661"/>
      <c r="H8" s="661"/>
      <c r="I8" s="661"/>
      <c r="J8" s="661"/>
      <c r="K8" s="661"/>
      <c r="L8" s="661"/>
      <c r="M8" s="661"/>
      <c r="N8" s="661"/>
      <c r="O8" s="661"/>
      <c r="P8" s="661"/>
    </row>
    <row r="9" spans="1:16" ht="12" hidden="1" customHeight="1">
      <c r="A9" s="660"/>
      <c r="B9" s="661"/>
      <c r="C9" s="661"/>
      <c r="D9" s="662"/>
      <c r="E9" s="661"/>
      <c r="F9" s="661"/>
      <c r="G9" s="661"/>
      <c r="H9" s="661"/>
      <c r="I9" s="661"/>
      <c r="J9" s="661"/>
      <c r="K9" s="661"/>
      <c r="L9" s="661"/>
      <c r="M9" s="661"/>
      <c r="N9" s="661"/>
      <c r="O9" s="661"/>
      <c r="P9" s="661"/>
    </row>
    <row r="10" spans="1:16" ht="12" hidden="1" customHeight="1">
      <c r="A10" s="660"/>
      <c r="B10" s="661"/>
      <c r="C10" s="661"/>
      <c r="D10" s="662"/>
      <c r="E10" s="661"/>
      <c r="F10" s="661"/>
      <c r="G10" s="661"/>
      <c r="H10" s="661"/>
      <c r="I10" s="661"/>
      <c r="J10" s="661"/>
      <c r="K10" s="661"/>
      <c r="L10" s="661"/>
      <c r="M10" s="661"/>
      <c r="N10" s="661"/>
      <c r="O10" s="661"/>
      <c r="P10" s="661"/>
    </row>
    <row r="11" spans="1:16" ht="15" hidden="1" customHeight="1">
      <c r="A11" s="660"/>
      <c r="B11" s="661"/>
      <c r="C11" s="661"/>
      <c r="D11" s="662"/>
      <c r="E11" s="662"/>
      <c r="F11" s="662"/>
      <c r="G11" s="662"/>
      <c r="H11" s="662"/>
      <c r="I11" s="662"/>
      <c r="J11" s="662"/>
      <c r="K11" s="662"/>
      <c r="L11" s="663"/>
      <c r="M11" s="664"/>
      <c r="N11" s="663"/>
      <c r="O11" s="663"/>
      <c r="P11" s="661"/>
    </row>
    <row r="12" spans="1:16" ht="30" customHeight="1">
      <c r="A12" s="660"/>
      <c r="B12" s="661"/>
      <c r="C12" s="662"/>
      <c r="D12" s="662"/>
      <c r="E12" s="662"/>
      <c r="F12" s="662"/>
      <c r="G12" s="662"/>
      <c r="H12" s="662"/>
      <c r="I12" s="662"/>
      <c r="J12" s="662"/>
      <c r="K12" s="662"/>
      <c r="L12" s="1089" t="s">
        <v>1274</v>
      </c>
      <c r="M12" s="1090"/>
      <c r="N12" s="1090"/>
      <c r="O12" s="1090"/>
      <c r="P12" s="1090"/>
    </row>
    <row r="13" spans="1:16">
      <c r="A13" s="660"/>
      <c r="B13" s="661"/>
      <c r="C13" s="661"/>
      <c r="D13" s="662"/>
      <c r="E13" s="665"/>
      <c r="F13" s="665"/>
      <c r="G13" s="665"/>
      <c r="H13" s="665"/>
      <c r="I13" s="665"/>
      <c r="J13" s="665"/>
      <c r="K13" s="665"/>
      <c r="L13" s="665"/>
      <c r="M13" s="665"/>
      <c r="N13" s="665"/>
      <c r="O13" s="666"/>
      <c r="P13" s="666"/>
    </row>
    <row r="14" spans="1:16" ht="28.5" customHeight="1">
      <c r="A14" s="667"/>
      <c r="B14" s="661"/>
      <c r="C14" s="661"/>
      <c r="D14" s="662"/>
      <c r="E14" s="665"/>
      <c r="F14" s="665"/>
      <c r="G14" s="665"/>
      <c r="H14" s="665"/>
      <c r="I14" s="665"/>
      <c r="J14" s="665"/>
      <c r="K14" s="665"/>
      <c r="L14" s="668" t="s">
        <v>16</v>
      </c>
      <c r="M14" s="669" t="s">
        <v>279</v>
      </c>
      <c r="N14" s="669" t="s">
        <v>280</v>
      </c>
      <c r="O14" s="669" t="s">
        <v>281</v>
      </c>
      <c r="P14" s="670" t="s">
        <v>1033</v>
      </c>
    </row>
    <row r="15" spans="1:16">
      <c r="A15" s="671" t="s">
        <v>18</v>
      </c>
      <c r="B15" s="661"/>
      <c r="C15" s="661"/>
      <c r="D15" s="662"/>
      <c r="E15" s="672"/>
      <c r="F15" s="672"/>
      <c r="G15" s="672"/>
      <c r="H15" s="672"/>
      <c r="I15" s="672"/>
      <c r="J15" s="672"/>
      <c r="K15" s="672"/>
      <c r="L15" s="673" t="s">
        <v>2543</v>
      </c>
      <c r="M15" s="674"/>
      <c r="N15" s="674"/>
      <c r="O15" s="674"/>
      <c r="P15" s="674"/>
    </row>
    <row r="16" spans="1:16" ht="22.8">
      <c r="A16" s="675">
        <v>1</v>
      </c>
      <c r="B16" s="661"/>
      <c r="C16" s="661"/>
      <c r="D16" s="676"/>
      <c r="E16" s="677"/>
      <c r="F16" s="677"/>
      <c r="G16" s="677"/>
      <c r="H16" s="677"/>
      <c r="I16" s="677"/>
      <c r="J16" s="677"/>
      <c r="K16" s="677"/>
      <c r="L16" s="678" t="s">
        <v>18</v>
      </c>
      <c r="M16" s="679" t="s">
        <v>2248</v>
      </c>
      <c r="N16" s="679" t="s">
        <v>2256</v>
      </c>
      <c r="O16" s="680" t="s">
        <v>2257</v>
      </c>
      <c r="P16" s="681"/>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MO_LIST_8</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17" sqref="O17"/>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61"/>
      <c r="B1" s="661"/>
      <c r="C1" s="662"/>
      <c r="D1" s="662"/>
      <c r="E1" s="662"/>
      <c r="F1" s="662"/>
      <c r="G1" s="662"/>
      <c r="H1" s="662"/>
      <c r="I1" s="662"/>
      <c r="J1" s="662"/>
      <c r="K1" s="661"/>
      <c r="L1" s="661"/>
      <c r="M1" s="661"/>
      <c r="N1" s="661"/>
      <c r="O1" s="661"/>
      <c r="P1" s="661"/>
      <c r="Q1" s="661"/>
      <c r="R1" s="661"/>
      <c r="S1" s="661"/>
      <c r="T1" s="661"/>
    </row>
    <row r="2" spans="1:20" ht="12" hidden="1" customHeight="1">
      <c r="A2" s="661"/>
      <c r="B2" s="661"/>
      <c r="C2" s="662"/>
      <c r="D2" s="662"/>
      <c r="E2" s="662"/>
      <c r="F2" s="662"/>
      <c r="G2" s="662"/>
      <c r="H2" s="662"/>
      <c r="I2" s="662"/>
      <c r="J2" s="662"/>
      <c r="K2" s="662"/>
      <c r="L2" s="662"/>
      <c r="M2" s="682"/>
      <c r="N2" s="682"/>
      <c r="O2" s="682"/>
      <c r="P2" s="682"/>
      <c r="Q2" s="661"/>
      <c r="R2" s="661"/>
      <c r="S2" s="682"/>
      <c r="T2" s="661"/>
    </row>
    <row r="3" spans="1:20" ht="12" hidden="1" customHeight="1">
      <c r="A3" s="661"/>
      <c r="B3" s="661"/>
      <c r="C3" s="662"/>
      <c r="D3" s="662"/>
      <c r="E3" s="662"/>
      <c r="F3" s="662"/>
      <c r="G3" s="662"/>
      <c r="H3" s="662"/>
      <c r="I3" s="662"/>
      <c r="J3" s="662"/>
      <c r="K3" s="662"/>
      <c r="L3" s="662"/>
      <c r="M3" s="682"/>
      <c r="N3" s="682"/>
      <c r="O3" s="682"/>
      <c r="P3" s="682"/>
      <c r="Q3" s="661"/>
      <c r="R3" s="661"/>
      <c r="S3" s="682"/>
      <c r="T3" s="661"/>
    </row>
    <row r="4" spans="1:20" ht="12" hidden="1" customHeight="1">
      <c r="A4" s="661"/>
      <c r="B4" s="661"/>
      <c r="C4" s="662"/>
      <c r="D4" s="662"/>
      <c r="E4" s="662"/>
      <c r="F4" s="662"/>
      <c r="G4" s="662"/>
      <c r="H4" s="662"/>
      <c r="I4" s="662"/>
      <c r="J4" s="662"/>
      <c r="K4" s="662"/>
      <c r="L4" s="662"/>
      <c r="M4" s="682"/>
      <c r="N4" s="682"/>
      <c r="O4" s="682"/>
      <c r="P4" s="682"/>
      <c r="Q4" s="661"/>
      <c r="R4" s="661"/>
      <c r="S4" s="682"/>
      <c r="T4" s="661"/>
    </row>
    <row r="5" spans="1:20" ht="12" hidden="1" customHeight="1">
      <c r="A5" s="661"/>
      <c r="B5" s="661"/>
      <c r="C5" s="662"/>
      <c r="D5" s="662"/>
      <c r="E5" s="662"/>
      <c r="F5" s="662"/>
      <c r="G5" s="662"/>
      <c r="H5" s="662"/>
      <c r="I5" s="662"/>
      <c r="J5" s="662"/>
      <c r="K5" s="662"/>
      <c r="L5" s="662"/>
      <c r="M5" s="682"/>
      <c r="N5" s="682"/>
      <c r="O5" s="682"/>
      <c r="P5" s="682"/>
      <c r="Q5" s="661"/>
      <c r="R5" s="661"/>
      <c r="S5" s="682"/>
      <c r="T5" s="661"/>
    </row>
    <row r="6" spans="1:20" ht="12" hidden="1" customHeight="1">
      <c r="A6" s="661"/>
      <c r="B6" s="661"/>
      <c r="C6" s="662"/>
      <c r="D6" s="662"/>
      <c r="E6" s="662"/>
      <c r="F6" s="662"/>
      <c r="G6" s="662"/>
      <c r="H6" s="662"/>
      <c r="I6" s="662"/>
      <c r="J6" s="662"/>
      <c r="K6" s="662"/>
      <c r="L6" s="662"/>
      <c r="M6" s="682"/>
      <c r="N6" s="682"/>
      <c r="O6" s="682"/>
      <c r="P6" s="682"/>
      <c r="Q6" s="661"/>
      <c r="R6" s="661"/>
      <c r="S6" s="682"/>
      <c r="T6" s="661"/>
    </row>
    <row r="7" spans="1:20" ht="12" hidden="1" customHeight="1">
      <c r="A7" s="661"/>
      <c r="B7" s="661"/>
      <c r="C7" s="662"/>
      <c r="D7" s="662"/>
      <c r="E7" s="662"/>
      <c r="F7" s="662"/>
      <c r="G7" s="662"/>
      <c r="H7" s="662"/>
      <c r="I7" s="662"/>
      <c r="J7" s="662"/>
      <c r="K7" s="662"/>
      <c r="L7" s="662"/>
      <c r="M7" s="682"/>
      <c r="N7" s="682"/>
      <c r="O7" s="682"/>
      <c r="P7" s="682"/>
      <c r="Q7" s="661"/>
      <c r="R7" s="661"/>
      <c r="S7" s="682"/>
      <c r="T7" s="661"/>
    </row>
    <row r="8" spans="1:20" ht="12" hidden="1" customHeight="1">
      <c r="A8" s="661"/>
      <c r="B8" s="661"/>
      <c r="C8" s="662"/>
      <c r="D8" s="662"/>
      <c r="E8" s="662"/>
      <c r="F8" s="662"/>
      <c r="G8" s="662"/>
      <c r="H8" s="662"/>
      <c r="I8" s="662"/>
      <c r="J8" s="662"/>
      <c r="K8" s="662"/>
      <c r="L8" s="662"/>
      <c r="M8" s="682"/>
      <c r="N8" s="682"/>
      <c r="O8" s="682"/>
      <c r="P8" s="682"/>
      <c r="Q8" s="661"/>
      <c r="R8" s="661"/>
      <c r="S8" s="682"/>
      <c r="T8" s="661"/>
    </row>
    <row r="9" spans="1:20" ht="12" hidden="1" customHeight="1">
      <c r="A9" s="661"/>
      <c r="B9" s="661"/>
      <c r="C9" s="662"/>
      <c r="D9" s="662"/>
      <c r="E9" s="662"/>
      <c r="F9" s="662"/>
      <c r="G9" s="662"/>
      <c r="H9" s="662"/>
      <c r="I9" s="662"/>
      <c r="J9" s="662"/>
      <c r="K9" s="662"/>
      <c r="L9" s="662"/>
      <c r="M9" s="682"/>
      <c r="N9" s="682"/>
      <c r="O9" s="682"/>
      <c r="P9" s="682"/>
      <c r="Q9" s="661"/>
      <c r="R9" s="661"/>
      <c r="S9" s="682"/>
      <c r="T9" s="661"/>
    </row>
    <row r="10" spans="1:20" ht="12" hidden="1" customHeight="1">
      <c r="A10" s="661"/>
      <c r="B10" s="661"/>
      <c r="C10" s="662"/>
      <c r="D10" s="662"/>
      <c r="E10" s="662"/>
      <c r="F10" s="662"/>
      <c r="G10" s="662"/>
      <c r="H10" s="662"/>
      <c r="I10" s="662"/>
      <c r="J10" s="662"/>
      <c r="K10" s="662"/>
      <c r="L10" s="662"/>
      <c r="M10" s="682"/>
      <c r="N10" s="682"/>
      <c r="O10" s="682"/>
      <c r="P10" s="682"/>
      <c r="Q10" s="661"/>
      <c r="R10" s="661"/>
      <c r="S10" s="682"/>
      <c r="T10" s="661"/>
    </row>
    <row r="11" spans="1:20" ht="15" hidden="1" customHeight="1">
      <c r="A11" s="661"/>
      <c r="B11" s="661"/>
      <c r="C11" s="662"/>
      <c r="D11" s="662"/>
      <c r="E11" s="662"/>
      <c r="F11" s="662"/>
      <c r="G11" s="662"/>
      <c r="H11" s="662"/>
      <c r="I11" s="662"/>
      <c r="J11" s="662"/>
      <c r="K11" s="683"/>
      <c r="L11" s="683"/>
      <c r="M11" s="664"/>
      <c r="N11" s="683"/>
      <c r="O11" s="683"/>
      <c r="P11" s="683"/>
      <c r="Q11" s="661"/>
      <c r="R11" s="661"/>
      <c r="S11" s="683"/>
      <c r="T11" s="661"/>
    </row>
    <row r="12" spans="1:20" ht="21" customHeight="1">
      <c r="A12" s="661"/>
      <c r="B12" s="662"/>
      <c r="C12" s="662"/>
      <c r="D12" s="662"/>
      <c r="E12" s="662"/>
      <c r="F12" s="662"/>
      <c r="G12" s="662"/>
      <c r="H12" s="662"/>
      <c r="I12" s="662"/>
      <c r="J12" s="662"/>
      <c r="K12" s="662"/>
      <c r="L12" s="1092" t="s">
        <v>1275</v>
      </c>
      <c r="M12" s="1093"/>
      <c r="N12" s="1093"/>
      <c r="O12" s="1093"/>
      <c r="P12" s="1093"/>
      <c r="Q12" s="1093"/>
      <c r="R12" s="1093"/>
      <c r="S12" s="1093"/>
      <c r="T12" s="661"/>
    </row>
    <row r="13" spans="1:20" ht="9" customHeight="1">
      <c r="A13" s="661"/>
      <c r="B13" s="661"/>
      <c r="C13" s="662"/>
      <c r="D13" s="662"/>
      <c r="E13" s="662"/>
      <c r="F13" s="662"/>
      <c r="G13" s="662"/>
      <c r="H13" s="662"/>
      <c r="I13" s="662"/>
      <c r="J13" s="662"/>
      <c r="K13" s="665"/>
      <c r="L13" s="665"/>
      <c r="M13" s="665"/>
      <c r="N13" s="665"/>
      <c r="O13" s="665"/>
      <c r="P13" s="1098"/>
      <c r="Q13" s="1098"/>
      <c r="R13" s="684"/>
      <c r="S13" s="684"/>
      <c r="T13" s="661"/>
    </row>
    <row r="14" spans="1:20" ht="21" customHeight="1">
      <c r="A14" s="661"/>
      <c r="B14" s="661"/>
      <c r="C14" s="662"/>
      <c r="D14" s="662"/>
      <c r="E14" s="662"/>
      <c r="F14" s="662"/>
      <c r="G14" s="662"/>
      <c r="H14" s="662"/>
      <c r="I14" s="662"/>
      <c r="J14" s="662"/>
      <c r="K14" s="665"/>
      <c r="L14" s="1094" t="s">
        <v>16</v>
      </c>
      <c r="M14" s="1094" t="s">
        <v>121</v>
      </c>
      <c r="N14" s="1094" t="s">
        <v>143</v>
      </c>
      <c r="O14" s="685" t="s">
        <v>2565</v>
      </c>
      <c r="P14" s="686" t="s">
        <v>2566</v>
      </c>
      <c r="Q14" s="686" t="s">
        <v>2567</v>
      </c>
      <c r="R14" s="686" t="s">
        <v>2567</v>
      </c>
      <c r="S14" s="1099" t="s">
        <v>109</v>
      </c>
      <c r="T14" s="661"/>
    </row>
    <row r="15" spans="1:20" s="67" customFormat="1" ht="36" customHeight="1">
      <c r="A15" s="687" t="s">
        <v>1155</v>
      </c>
      <c r="B15" s="687"/>
      <c r="C15" s="687"/>
      <c r="D15" s="687"/>
      <c r="E15" s="687"/>
      <c r="F15" s="687"/>
      <c r="G15" s="687"/>
      <c r="H15" s="687"/>
      <c r="I15" s="687"/>
      <c r="J15" s="687"/>
      <c r="K15" s="687"/>
      <c r="L15" s="1094"/>
      <c r="M15" s="1094"/>
      <c r="N15" s="1094"/>
      <c r="O15" s="686" t="s">
        <v>286</v>
      </c>
      <c r="P15" s="686" t="s">
        <v>286</v>
      </c>
      <c r="Q15" s="686" t="s">
        <v>287</v>
      </c>
      <c r="R15" s="686" t="s">
        <v>286</v>
      </c>
      <c r="S15" s="1100"/>
      <c r="T15" s="687"/>
    </row>
    <row r="16" spans="1:20" s="67" customFormat="1">
      <c r="A16" s="688" t="s">
        <v>18</v>
      </c>
      <c r="B16" s="687"/>
      <c r="C16" s="687"/>
      <c r="D16" s="687"/>
      <c r="E16" s="687"/>
      <c r="F16" s="687"/>
      <c r="G16" s="687"/>
      <c r="H16" s="687"/>
      <c r="I16" s="687"/>
      <c r="J16" s="687"/>
      <c r="K16" s="687"/>
      <c r="L16" s="689" t="s">
        <v>2543</v>
      </c>
      <c r="M16" s="673"/>
      <c r="N16" s="674"/>
      <c r="O16" s="674"/>
      <c r="P16" s="674"/>
      <c r="Q16" s="674"/>
      <c r="R16" s="674"/>
      <c r="S16" s="674"/>
      <c r="T16" s="687"/>
    </row>
    <row r="17" spans="1:20" s="67" customFormat="1">
      <c r="A17" s="688" t="s">
        <v>18</v>
      </c>
      <c r="B17" s="687"/>
      <c r="C17" s="687"/>
      <c r="D17" s="687"/>
      <c r="E17" s="687"/>
      <c r="F17" s="687"/>
      <c r="G17" s="687"/>
      <c r="H17" s="687"/>
      <c r="I17" s="687"/>
      <c r="J17" s="687"/>
      <c r="K17" s="687"/>
      <c r="L17" s="690">
        <v>1</v>
      </c>
      <c r="M17" s="691" t="s">
        <v>288</v>
      </c>
      <c r="N17" s="692" t="s">
        <v>289</v>
      </c>
      <c r="O17" s="693"/>
      <c r="P17" s="694"/>
      <c r="Q17" s="694"/>
      <c r="R17" s="694"/>
      <c r="S17" s="695"/>
      <c r="T17" s="687"/>
    </row>
    <row r="18" spans="1:20" s="67" customFormat="1">
      <c r="A18" s="688" t="s">
        <v>18</v>
      </c>
      <c r="B18" s="687"/>
      <c r="C18" s="687"/>
      <c r="D18" s="687"/>
      <c r="E18" s="687"/>
      <c r="F18" s="687"/>
      <c r="G18" s="687"/>
      <c r="H18" s="687"/>
      <c r="I18" s="687"/>
      <c r="J18" s="687"/>
      <c r="K18" s="687"/>
      <c r="L18" s="690">
        <v>2</v>
      </c>
      <c r="M18" s="691" t="s">
        <v>290</v>
      </c>
      <c r="N18" s="692" t="s">
        <v>289</v>
      </c>
      <c r="O18" s="693">
        <v>7</v>
      </c>
      <c r="P18" s="693">
        <v>7</v>
      </c>
      <c r="Q18" s="693">
        <v>7</v>
      </c>
      <c r="R18" s="693">
        <v>7</v>
      </c>
      <c r="S18" s="695"/>
      <c r="T18" s="687"/>
    </row>
    <row r="19" spans="1:20" s="67" customFormat="1">
      <c r="A19" s="688" t="s">
        <v>18</v>
      </c>
      <c r="B19" s="687"/>
      <c r="C19" s="687"/>
      <c r="D19" s="687"/>
      <c r="E19" s="687"/>
      <c r="F19" s="687"/>
      <c r="G19" s="687"/>
      <c r="H19" s="687"/>
      <c r="I19" s="687"/>
      <c r="J19" s="687"/>
      <c r="K19" s="687"/>
      <c r="L19" s="690">
        <v>3</v>
      </c>
      <c r="M19" s="691" t="s">
        <v>291</v>
      </c>
      <c r="N19" s="692" t="s">
        <v>289</v>
      </c>
      <c r="O19" s="693"/>
      <c r="P19" s="694"/>
      <c r="Q19" s="694"/>
      <c r="R19" s="694"/>
      <c r="S19" s="695"/>
      <c r="T19" s="687"/>
    </row>
    <row r="20" spans="1:20" s="67" customFormat="1">
      <c r="A20" s="688" t="s">
        <v>18</v>
      </c>
      <c r="B20" s="687"/>
      <c r="C20" s="687"/>
      <c r="D20" s="687"/>
      <c r="E20" s="687"/>
      <c r="F20" s="687"/>
      <c r="G20" s="687"/>
      <c r="H20" s="687"/>
      <c r="I20" s="687"/>
      <c r="J20" s="687"/>
      <c r="K20" s="687"/>
      <c r="L20" s="690">
        <v>4</v>
      </c>
      <c r="M20" s="691" t="s">
        <v>292</v>
      </c>
      <c r="N20" s="692" t="s">
        <v>289</v>
      </c>
      <c r="O20" s="693">
        <v>2</v>
      </c>
      <c r="P20" s="693">
        <v>2</v>
      </c>
      <c r="Q20" s="693">
        <v>2</v>
      </c>
      <c r="R20" s="693">
        <v>2</v>
      </c>
      <c r="S20" s="695"/>
      <c r="T20" s="687"/>
    </row>
    <row r="21" spans="1:20" s="67" customFormat="1">
      <c r="A21" s="688" t="s">
        <v>18</v>
      </c>
      <c r="B21" s="687"/>
      <c r="C21" s="687"/>
      <c r="D21" s="687"/>
      <c r="E21" s="687"/>
      <c r="F21" s="687"/>
      <c r="G21" s="687"/>
      <c r="H21" s="687"/>
      <c r="I21" s="687"/>
      <c r="J21" s="687"/>
      <c r="K21" s="687"/>
      <c r="L21" s="690">
        <v>5</v>
      </c>
      <c r="M21" s="691" t="s">
        <v>293</v>
      </c>
      <c r="N21" s="692" t="s">
        <v>294</v>
      </c>
      <c r="O21" s="696">
        <v>4.71</v>
      </c>
      <c r="P21" s="696">
        <v>4.71</v>
      </c>
      <c r="Q21" s="696">
        <v>4.71</v>
      </c>
      <c r="R21" s="696">
        <v>4.71</v>
      </c>
      <c r="S21" s="695"/>
      <c r="T21" s="687"/>
    </row>
    <row r="22" spans="1:20" s="67" customFormat="1">
      <c r="A22" s="688" t="s">
        <v>18</v>
      </c>
      <c r="B22" s="687"/>
      <c r="C22" s="687"/>
      <c r="D22" s="687"/>
      <c r="E22" s="687"/>
      <c r="F22" s="687"/>
      <c r="G22" s="687"/>
      <c r="H22" s="687"/>
      <c r="I22" s="687"/>
      <c r="J22" s="687"/>
      <c r="K22" s="687"/>
      <c r="L22" s="690"/>
      <c r="M22" s="691" t="s">
        <v>1233</v>
      </c>
      <c r="N22" s="692"/>
      <c r="O22" s="1101"/>
      <c r="P22" s="1102"/>
      <c r="Q22" s="1102"/>
      <c r="R22" s="1102"/>
      <c r="S22" s="1103"/>
      <c r="T22" s="687"/>
    </row>
    <row r="23" spans="1:20" s="67" customFormat="1">
      <c r="A23" s="687"/>
      <c r="B23" s="687"/>
      <c r="C23" s="687"/>
      <c r="D23" s="687"/>
      <c r="E23" s="687"/>
      <c r="F23" s="687"/>
      <c r="G23" s="687"/>
      <c r="H23" s="687"/>
      <c r="I23" s="687"/>
      <c r="J23" s="687"/>
      <c r="K23" s="687"/>
      <c r="L23" s="687"/>
      <c r="M23" s="687"/>
      <c r="N23" s="687"/>
      <c r="O23" s="687"/>
      <c r="P23" s="687"/>
      <c r="Q23" s="687"/>
      <c r="R23" s="687"/>
      <c r="S23" s="687"/>
      <c r="T23" s="687"/>
    </row>
    <row r="24" spans="1:20" s="67" customFormat="1" ht="24" customHeight="1">
      <c r="A24" s="687"/>
      <c r="B24" s="687"/>
      <c r="C24" s="687"/>
      <c r="D24" s="687"/>
      <c r="E24" s="687"/>
      <c r="F24" s="687"/>
      <c r="G24" s="687"/>
      <c r="H24" s="687"/>
      <c r="I24" s="687"/>
      <c r="J24" s="687"/>
      <c r="K24" s="687"/>
      <c r="L24" s="1095" t="s">
        <v>1276</v>
      </c>
      <c r="M24" s="1096"/>
      <c r="N24" s="1096"/>
      <c r="O24" s="1096"/>
      <c r="P24" s="1096"/>
      <c r="Q24" s="1096"/>
      <c r="R24" s="1096"/>
      <c r="S24" s="1096"/>
      <c r="T24" s="687"/>
    </row>
    <row r="25" spans="1:20" s="67" customFormat="1">
      <c r="A25" s="687"/>
      <c r="B25" s="687"/>
      <c r="C25" s="687"/>
      <c r="D25" s="687"/>
      <c r="E25" s="687"/>
      <c r="F25" s="687"/>
      <c r="G25" s="687"/>
      <c r="H25" s="687"/>
      <c r="I25" s="687"/>
      <c r="J25" s="687"/>
      <c r="K25" s="687"/>
      <c r="L25" s="697"/>
      <c r="M25" s="698"/>
      <c r="N25" s="698"/>
      <c r="O25" s="698"/>
      <c r="P25" s="698"/>
      <c r="Q25" s="698"/>
      <c r="R25" s="698"/>
      <c r="S25" s="698"/>
      <c r="T25" s="687"/>
    </row>
    <row r="26" spans="1:20" s="67" customFormat="1" ht="45.75" customHeight="1">
      <c r="A26" s="687" t="s">
        <v>1155</v>
      </c>
      <c r="B26" s="687"/>
      <c r="C26" s="687"/>
      <c r="D26" s="687"/>
      <c r="E26" s="687"/>
      <c r="F26" s="687"/>
      <c r="G26" s="687"/>
      <c r="H26" s="687"/>
      <c r="I26" s="687"/>
      <c r="J26" s="687"/>
      <c r="K26" s="687"/>
      <c r="L26" s="699" t="s">
        <v>16</v>
      </c>
      <c r="M26" s="700" t="s">
        <v>298</v>
      </c>
      <c r="N26" s="700" t="s">
        <v>299</v>
      </c>
      <c r="O26" s="1097" t="s">
        <v>1206</v>
      </c>
      <c r="P26" s="1097"/>
      <c r="Q26" s="1097"/>
      <c r="R26" s="700" t="s">
        <v>1207</v>
      </c>
      <c r="S26" s="700" t="s">
        <v>300</v>
      </c>
      <c r="T26" s="687"/>
    </row>
    <row r="27" spans="1:20" s="70" customFormat="1" ht="22.8">
      <c r="A27" s="701"/>
      <c r="B27" s="702"/>
      <c r="C27" s="702"/>
      <c r="D27" s="702"/>
      <c r="E27" s="702"/>
      <c r="F27" s="702"/>
      <c r="G27" s="702"/>
      <c r="H27" s="702"/>
      <c r="I27" s="702"/>
      <c r="J27" s="702"/>
      <c r="K27" s="650"/>
      <c r="L27" s="703">
        <v>1</v>
      </c>
      <c r="M27" s="704" t="s">
        <v>2519</v>
      </c>
      <c r="N27" s="705" t="s">
        <v>1405</v>
      </c>
      <c r="O27" s="1091" t="s">
        <v>803</v>
      </c>
      <c r="P27" s="1091"/>
      <c r="Q27" s="1091"/>
      <c r="R27" s="704" t="s">
        <v>2518</v>
      </c>
      <c r="S27" s="695"/>
      <c r="T27" s="706"/>
    </row>
  </sheetData>
  <sheetProtection formatColumns="0" formatRows="0" autoFilter="0"/>
  <mergeCells count="10">
    <mergeCell ref="O27:Q27"/>
    <mergeCell ref="L12:S12"/>
    <mergeCell ref="L14:L15"/>
    <mergeCell ref="L24:S24"/>
    <mergeCell ref="O26:Q26"/>
    <mergeCell ref="P13:Q13"/>
    <mergeCell ref="M14:M15"/>
    <mergeCell ref="N14:N15"/>
    <mergeCell ref="S14:S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44094488188981" header="0.51181102362204722" footer="0.51181102362204722"/>
  <pageSetup paperSize="9" scale="7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254</vt:i4>
      </vt:variant>
    </vt:vector>
  </HeadingPairs>
  <TitlesOfParts>
    <vt:vector size="310"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'ИП + источники'!Область_печати</vt:lpstr>
      <vt:lpstr>'Корректировка НВВ'!Область_печати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2023-12-20T09:08:43Z</cp:lastPrinted>
  <dcterms:created xsi:type="dcterms:W3CDTF">2004-05-21T07:18:45Z</dcterms:created>
  <dcterms:modified xsi:type="dcterms:W3CDTF">2023-12-20T09:15:29Z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